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4915" windowHeight="10995" activeTab="10"/>
  </bookViews>
  <sheets>
    <sheet name="9.1.1" sheetId="1" r:id="rId1"/>
    <sheet name="9.1.2" sheetId="3" r:id="rId2"/>
    <sheet name="9.1.3" sheetId="4" r:id="rId3"/>
    <sheet name="9.2.1" sheetId="5" r:id="rId4"/>
    <sheet name="9.2.2" sheetId="6" r:id="rId5"/>
    <sheet name="9.3.1" sheetId="2" r:id="rId6"/>
    <sheet name="9.3.2" sheetId="7" r:id="rId7"/>
    <sheet name="9.3.3" sheetId="8" r:id="rId8"/>
    <sheet name="9.3.4" sheetId="9" r:id="rId9"/>
    <sheet name="9.4.1" sheetId="10" r:id="rId10"/>
    <sheet name="9.7.1" sheetId="11" r:id="rId11"/>
  </sheets>
  <externalReferences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M5" i="11" l="1"/>
  <c r="I4" i="11"/>
  <c r="G4" i="11"/>
  <c r="F3" i="11"/>
  <c r="E3" i="11"/>
  <c r="C2" i="11"/>
  <c r="F13" i="5" l="1"/>
  <c r="E13" i="5"/>
  <c r="D13" i="5"/>
  <c r="C13" i="5"/>
  <c r="B13" i="5"/>
  <c r="F2" i="5"/>
  <c r="E2" i="5"/>
  <c r="D2" i="5"/>
  <c r="C2" i="5"/>
  <c r="B2" i="5"/>
  <c r="B11" i="4" l="1"/>
  <c r="B9" i="4"/>
  <c r="B8" i="4"/>
  <c r="B6" i="4"/>
  <c r="B5" i="4"/>
  <c r="B4" i="4"/>
</calcChain>
</file>

<file path=xl/sharedStrings.xml><?xml version="1.0" encoding="utf-8"?>
<sst xmlns="http://schemas.openxmlformats.org/spreadsheetml/2006/main" count="216" uniqueCount="142">
  <si>
    <t>Federal government</t>
  </si>
  <si>
    <t>State and local governments</t>
  </si>
  <si>
    <t>University support</t>
  </si>
  <si>
    <t>Industry</t>
  </si>
  <si>
    <t>Nonprofit</t>
  </si>
  <si>
    <t>All other sources</t>
  </si>
  <si>
    <t>97-98</t>
  </si>
  <si>
    <t>98-99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</si>
  <si>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</si>
  <si>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</si>
  <si>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</si>
  <si>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</si>
  <si>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</si>
  <si>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</si>
  <si>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</si>
  <si>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</si>
  <si>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</si>
  <si>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</si>
  <si>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</si>
  <si>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</si>
  <si>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</si>
  <si>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</si>
  <si>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</si>
  <si>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INFLATION ADJ</t>
  </si>
  <si>
    <t>UC</t>
  </si>
  <si>
    <t>Other Public</t>
  </si>
  <si>
    <t>Private</t>
  </si>
  <si>
    <t>Other</t>
  </si>
  <si>
    <t>Total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</si>
  <si>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</si>
  <si>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</si>
  <si>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</si>
  <si>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</si>
  <si>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</si>
  <si>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</si>
  <si>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</si>
  <si>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</si>
  <si>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</si>
  <si>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</si>
  <si>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</si>
  <si>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</si>
  <si>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</si>
  <si>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</si>
  <si>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Federal</t>
  </si>
  <si>
    <t>State agencies</t>
  </si>
  <si>
    <t>Higher education</t>
  </si>
  <si>
    <t>DOE lab mgmt fees</t>
  </si>
  <si>
    <t>Research Support and Expenditures, 2013-14</t>
  </si>
  <si>
    <t>Research Expenditures by Type</t>
  </si>
  <si>
    <t>Salaries</t>
  </si>
  <si>
    <t>Benefits*</t>
  </si>
  <si>
    <t>Subcontracts</t>
  </si>
  <si>
    <t>Supplies</t>
  </si>
  <si>
    <t>Equipment</t>
  </si>
  <si>
    <t>Utilities, Services, All Other</t>
  </si>
  <si>
    <t>Indirect Cost Recovery</t>
  </si>
  <si>
    <t>Student</t>
  </si>
  <si>
    <t>Postdoctoral Researcher</t>
  </si>
  <si>
    <t>Other Staff</t>
  </si>
  <si>
    <t>Other Academics</t>
  </si>
  <si>
    <t>Faculty</t>
  </si>
  <si>
    <t>TOTAL</t>
  </si>
  <si>
    <t>Phys Sci, Math, Eng, CS</t>
  </si>
  <si>
    <t>Life Science</t>
  </si>
  <si>
    <t xml:space="preserve">Social Science </t>
  </si>
  <si>
    <t>Professional</t>
  </si>
  <si>
    <t>Arts &amp; Humanities</t>
  </si>
  <si>
    <t>Medicine</t>
  </si>
  <si>
    <t>Other Health Science</t>
  </si>
  <si>
    <t>University of California</t>
  </si>
  <si>
    <t>Number of Postdoctoral Scholars by Broad Field and Campus</t>
  </si>
  <si>
    <t>October 2014</t>
  </si>
  <si>
    <t>San Diego</t>
  </si>
  <si>
    <t>San Francisco</t>
  </si>
  <si>
    <t>Berkeley</t>
  </si>
  <si>
    <t>Los Angeles</t>
  </si>
  <si>
    <t>Davis</t>
  </si>
  <si>
    <t>Irvine</t>
  </si>
  <si>
    <t>Santa Barbara</t>
  </si>
  <si>
    <t>Riverside</t>
  </si>
  <si>
    <t>Santa Cruz</t>
  </si>
  <si>
    <t>Merced</t>
  </si>
  <si>
    <t>Universitywide</t>
  </si>
  <si>
    <t>Life Sciences</t>
  </si>
  <si>
    <t>Physical Sciences</t>
  </si>
  <si>
    <t>Engineering/Comp Sci</t>
  </si>
  <si>
    <t>Other Health Professions</t>
  </si>
  <si>
    <t>Interdisciplinary</t>
  </si>
  <si>
    <t>Social Sciences</t>
  </si>
  <si>
    <t>Professional Fields</t>
  </si>
  <si>
    <t>Grand Total</t>
  </si>
  <si>
    <t>Data source:  UC Info Center, October 2014 Payroll Data</t>
  </si>
  <si>
    <t>Includes all postdoctoral scholar titles: Employee, Fellow, and Paid Direct</t>
  </si>
  <si>
    <t>Includes those who may hold concurrent titels in other academic or staff categories.</t>
  </si>
  <si>
    <t>Professional Fields include:  Architecture, Business, Communications, Education, Home Economics, Law, Library Science, and Social Welfare</t>
  </si>
  <si>
    <t>Other Health Professions include:  Dentistry, Nursing, Optometry, Other Health Professions, Other Health Sciences, Pharmacy, Public Health, and Veterinary Medicine</t>
  </si>
  <si>
    <t xml:space="preserve">Medicine </t>
  </si>
  <si>
    <t>Eng/CS</t>
  </si>
  <si>
    <t>Phys Sci/Math</t>
  </si>
  <si>
    <t>Life Sci</t>
  </si>
  <si>
    <t>Soc Sci</t>
  </si>
  <si>
    <t>Other Sciences</t>
  </si>
  <si>
    <t>Professional (post 2005-06)</t>
  </si>
  <si>
    <t>Arts and Hum (post 2005-06)</t>
  </si>
  <si>
    <t>Other (pre 2005-06)</t>
  </si>
  <si>
    <t>Other (post 2005-06)</t>
  </si>
  <si>
    <t>Non-UC AAU Publics</t>
  </si>
  <si>
    <t>AAU Privates</t>
  </si>
  <si>
    <t>UC AVERAGE</t>
  </si>
  <si>
    <t>Publications, by broad discipline and per eligible principal investigator (PI),UC campuses,2013</t>
  </si>
  <si>
    <t>UCB</t>
  </si>
  <si>
    <t>UCD</t>
  </si>
  <si>
    <t>UCSD</t>
  </si>
  <si>
    <t>UCLA</t>
  </si>
  <si>
    <t>UCI</t>
  </si>
  <si>
    <t>UCSB</t>
  </si>
  <si>
    <t>UCSC</t>
  </si>
  <si>
    <t>UCR</t>
  </si>
  <si>
    <t>UCM</t>
  </si>
  <si>
    <t>UCSF</t>
  </si>
  <si>
    <t>Health and Life Sciences</t>
  </si>
  <si>
    <t>Redistributed Pub Count</t>
  </si>
  <si>
    <t>Adjusted PI Count</t>
  </si>
  <si>
    <t>Average</t>
  </si>
  <si>
    <t>Humanities and Social Sciences</t>
  </si>
  <si>
    <t>System Improvement: Smart Grid &amp; Integration</t>
  </si>
  <si>
    <t>Technology, incl. PV, Thermal, Battery Storage/System Integration, Wind, Wave, &amp; Hydro</t>
  </si>
  <si>
    <t>Fuels, incl. Nuclear, Biomass-, and Solid Waste-Derived</t>
  </si>
  <si>
    <t>Biogas</t>
  </si>
  <si>
    <t>Technology Development, incl. Fuel Cells</t>
  </si>
  <si>
    <t>Building Design, Retrofits, &amp; Management Systems</t>
  </si>
  <si>
    <t>Demand Response</t>
  </si>
  <si>
    <t>Technology, incl. Lighting &amp; Insulation</t>
  </si>
  <si>
    <t>Misc.</t>
  </si>
  <si>
    <t>Information on Economics</t>
  </si>
  <si>
    <t>Life Cycle Analysis &amp; Emissions Impact</t>
  </si>
  <si>
    <t>Policy</t>
  </si>
  <si>
    <t>Other Research incl. Transportation, Sequestration, &amp; Refrigerants</t>
  </si>
  <si>
    <t>Renewable Energy, including Storage &amp; System Integration</t>
  </si>
  <si>
    <t>Alternatives to Natural Gas</t>
  </si>
  <si>
    <t>Energy Efficiency</t>
  </si>
  <si>
    <t>Economics &amp;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</si>
</sst>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&quot;$&quot;#,##0"/>
    <numFmt numFmtId="167" formatCode="0.0"/>
    <numFmt numFmtId="168" formatCode="_(&quot;$&quot;* #,##0_);_(&quot;$&quot;* \(#,##0\);_(&quot;$&quot;* &quot;-&quot;??_);_(@_)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9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15" applyNumberFormat="0" applyAlignment="0" applyProtection="0"/>
    <xf numFmtId="0" fontId="30" fillId="30" borderId="16" applyNumberFormat="0" applyAlignment="0" applyProtection="0"/>
    <xf numFmtId="0" fontId="31" fillId="30" borderId="15" applyNumberFormat="0" applyAlignment="0" applyProtection="0"/>
    <xf numFmtId="0" fontId="32" fillId="0" borderId="17" applyNumberFormat="0" applyFill="0" applyAlignment="0" applyProtection="0"/>
    <xf numFmtId="0" fontId="33" fillId="31" borderId="18" applyNumberFormat="0" applyAlignment="0" applyProtection="0"/>
    <xf numFmtId="0" fontId="34" fillId="0" borderId="0" applyNumberFormat="0" applyFill="0" applyBorder="0" applyAlignment="0" applyProtection="0"/>
    <xf numFmtId="0" fontId="21" fillId="32" borderId="19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37" fillId="56" borderId="0" applyNumberFormat="0" applyBorder="0" applyAlignment="0" applyProtection="0"/>
    <xf numFmtId="0" fontId="21" fillId="0" borderId="0"/>
    <xf numFmtId="0" fontId="1" fillId="0" borderId="0"/>
  </cellStyleXfs>
  <cellXfs count="53">
    <xf numFmtId="0" fontId="0" fillId="0" borderId="0" xfId="0"/>
    <xf numFmtId="0" fontId="1" fillId="0" borderId="0" xfId="1"/>
    <xf numFmtId="164" fontId="1" fillId="24" borderId="10" xfId="43" applyNumberFormat="1" applyFont="1" applyFill="1" applyBorder="1"/>
    <xf numFmtId="0" fontId="1" fillId="0" borderId="0" xfId="1" applyAlignment="1">
      <alignment horizontal="left"/>
    </xf>
    <xf numFmtId="0" fontId="1" fillId="0" borderId="0" xfId="1" applyNumberFormat="1"/>
    <xf numFmtId="0" fontId="20" fillId="25" borderId="11" xfId="1" applyFont="1" applyFill="1" applyBorder="1"/>
    <xf numFmtId="0" fontId="1" fillId="0" borderId="0" xfId="1" quotePrefix="1" applyFont="1" applyAlignment="1">
      <alignment horizontal="left"/>
    </xf>
    <xf numFmtId="0" fontId="1" fillId="0" borderId="0" xfId="1" applyFont="1"/>
    <xf numFmtId="0" fontId="1" fillId="0" borderId="0" xfId="1" quotePrefix="1" applyAlignment="1">
      <alignment horizontal="left"/>
    </xf>
    <xf numFmtId="0" fontId="0" fillId="57" borderId="0" xfId="0" applyFill="1" applyAlignment="1">
      <alignment horizontal="center"/>
    </xf>
    <xf numFmtId="0" fontId="0" fillId="0" borderId="0" xfId="0"/>
    <xf numFmtId="0" fontId="20" fillId="0" borderId="21" xfId="0" applyFont="1" applyBorder="1"/>
    <xf numFmtId="3" fontId="0" fillId="0" borderId="0" xfId="0" applyNumberFormat="1"/>
    <xf numFmtId="0" fontId="20" fillId="0" borderId="21" xfId="0" applyFont="1" applyBorder="1" applyAlignment="1">
      <alignment horizontal="center"/>
    </xf>
    <xf numFmtId="49" fontId="20" fillId="0" borderId="11" xfId="0" applyNumberFormat="1" applyFont="1" applyFill="1" applyBorder="1"/>
    <xf numFmtId="3" fontId="0" fillId="0" borderId="0" xfId="0" applyNumberFormat="1" applyFill="1"/>
    <xf numFmtId="0" fontId="20" fillId="0" borderId="21" xfId="0" applyFont="1" applyFill="1" applyBorder="1" applyAlignment="1">
      <alignment horizontal="center"/>
    </xf>
    <xf numFmtId="49" fontId="20" fillId="0" borderId="0" xfId="0" quotePrefix="1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6" fontId="0" fillId="0" borderId="0" xfId="0" applyNumberFormat="1"/>
    <xf numFmtId="0" fontId="38" fillId="0" borderId="0" xfId="0" applyFont="1"/>
    <xf numFmtId="0" fontId="39" fillId="0" borderId="0" xfId="0" applyFont="1"/>
    <xf numFmtId="3" fontId="39" fillId="58" borderId="0" xfId="0" applyNumberFormat="1" applyFont="1" applyFill="1"/>
    <xf numFmtId="3" fontId="39" fillId="59" borderId="0" xfId="0" applyNumberFormat="1" applyFont="1" applyFill="1"/>
    <xf numFmtId="167" fontId="39" fillId="0" borderId="0" xfId="0" applyNumberFormat="1" applyFont="1"/>
    <xf numFmtId="166" fontId="39" fillId="59" borderId="0" xfId="0" applyNumberFormat="1" applyFont="1" applyFill="1"/>
    <xf numFmtId="0" fontId="36" fillId="25" borderId="11" xfId="0" applyFont="1" applyFill="1" applyBorder="1"/>
    <xf numFmtId="0" fontId="0" fillId="0" borderId="0" xfId="0" applyAlignment="1">
      <alignment horizontal="left"/>
    </xf>
    <xf numFmtId="3" fontId="36" fillId="25" borderId="22" xfId="0" applyNumberFormat="1" applyFont="1" applyFill="1" applyBorder="1"/>
    <xf numFmtId="0" fontId="40" fillId="0" borderId="0" xfId="0" applyFont="1"/>
    <xf numFmtId="17" fontId="40" fillId="0" borderId="0" xfId="0" quotePrefix="1" applyNumberFormat="1" applyFont="1"/>
    <xf numFmtId="0" fontId="0" fillId="0" borderId="21" xfId="0" applyBorder="1"/>
    <xf numFmtId="0" fontId="40" fillId="0" borderId="21" xfId="0" applyFont="1" applyBorder="1" applyAlignment="1">
      <alignment horizontal="center"/>
    </xf>
    <xf numFmtId="0" fontId="40" fillId="0" borderId="23" xfId="0" applyFont="1" applyBorder="1"/>
    <xf numFmtId="3" fontId="0" fillId="0" borderId="23" xfId="0" applyNumberFormat="1" applyBorder="1"/>
    <xf numFmtId="0" fontId="41" fillId="0" borderId="0" xfId="0" applyFont="1" applyFill="1" applyBorder="1"/>
    <xf numFmtId="0" fontId="0" fillId="0" borderId="0" xfId="0"/>
    <xf numFmtId="0" fontId="0" fillId="0" borderId="0" xfId="0" applyAlignment="1">
      <alignment wrapText="1"/>
    </xf>
    <xf numFmtId="168" fontId="0" fillId="0" borderId="0" xfId="46" applyNumberFormat="1" applyFont="1"/>
    <xf numFmtId="0" fontId="1" fillId="0" borderId="0" xfId="1"/>
    <xf numFmtId="168" fontId="20" fillId="25" borderId="11" xfId="1" applyNumberFormat="1" applyFont="1" applyFill="1" applyBorder="1"/>
    <xf numFmtId="168" fontId="1" fillId="0" borderId="0" xfId="1" applyNumberFormat="1" applyFont="1" applyAlignment="1">
      <alignment horizontal="left"/>
    </xf>
    <xf numFmtId="168" fontId="1" fillId="0" borderId="0" xfId="1" quotePrefix="1" applyNumberFormat="1" applyFont="1" applyAlignment="1">
      <alignment horizontal="left"/>
    </xf>
    <xf numFmtId="0" fontId="42" fillId="0" borderId="0" xfId="1" applyNumberFormat="1" applyFont="1"/>
    <xf numFmtId="168" fontId="20" fillId="25" borderId="0" xfId="1" applyNumberFormat="1" applyFont="1" applyFill="1" applyBorder="1"/>
    <xf numFmtId="0" fontId="1" fillId="57" borderId="0" xfId="1" applyFill="1"/>
    <xf numFmtId="0" fontId="0" fillId="0" borderId="0" xfId="0" quotePrefix="1"/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66" fontId="0" fillId="0" borderId="0" xfId="0" applyNumberFormat="1"/>
  </cellXfs>
  <cellStyles count="90">
    <cellStyle name="20% - Accent1" xfId="65" builtinId="30" customBuiltin="1"/>
    <cellStyle name="20% - Accent1 2" xfId="2"/>
    <cellStyle name="20% - Accent2" xfId="69" builtinId="34" customBuiltin="1"/>
    <cellStyle name="20% - Accent2 2" xfId="3"/>
    <cellStyle name="20% - Accent3" xfId="73" builtinId="38" customBuiltin="1"/>
    <cellStyle name="20% - Accent3 2" xfId="4"/>
    <cellStyle name="20% - Accent4" xfId="77" builtinId="42" customBuiltin="1"/>
    <cellStyle name="20% - Accent4 2" xfId="5"/>
    <cellStyle name="20% - Accent5" xfId="81" builtinId="46" customBuiltin="1"/>
    <cellStyle name="20% - Accent5 2" xfId="6"/>
    <cellStyle name="20% - Accent6" xfId="85" builtinId="50" customBuiltin="1"/>
    <cellStyle name="20% - Accent6 2" xfId="7"/>
    <cellStyle name="40% - Accent1" xfId="66" builtinId="31" customBuiltin="1"/>
    <cellStyle name="40% - Accent1 2" xfId="8"/>
    <cellStyle name="40% - Accent2" xfId="70" builtinId="35" customBuiltin="1"/>
    <cellStyle name="40% - Accent2 2" xfId="9"/>
    <cellStyle name="40% - Accent3" xfId="74" builtinId="39" customBuiltin="1"/>
    <cellStyle name="40% - Accent3 2" xfId="10"/>
    <cellStyle name="40% - Accent4" xfId="78" builtinId="43" customBuiltin="1"/>
    <cellStyle name="40% - Accent4 2" xfId="11"/>
    <cellStyle name="40% - Accent5" xfId="82" builtinId="47" customBuiltin="1"/>
    <cellStyle name="40% - Accent5 2" xfId="12"/>
    <cellStyle name="40% - Accent6" xfId="86" builtinId="51" customBuiltin="1"/>
    <cellStyle name="40% - Accent6 2" xfId="13"/>
    <cellStyle name="60% - Accent1" xfId="67" builtinId="32" customBuiltin="1"/>
    <cellStyle name="60% - Accent1 2" xfId="14"/>
    <cellStyle name="60% - Accent2" xfId="71" builtinId="36" customBuiltin="1"/>
    <cellStyle name="60% - Accent2 2" xfId="15"/>
    <cellStyle name="60% - Accent3" xfId="75" builtinId="40" customBuiltin="1"/>
    <cellStyle name="60% - Accent3 2" xfId="16"/>
    <cellStyle name="60% - Accent4" xfId="79" builtinId="44" customBuiltin="1"/>
    <cellStyle name="60% - Accent4 2" xfId="17"/>
    <cellStyle name="60% - Accent5" xfId="83" builtinId="48" customBuiltin="1"/>
    <cellStyle name="60% - Accent5 2" xfId="18"/>
    <cellStyle name="60% - Accent6" xfId="87" builtinId="52" customBuiltin="1"/>
    <cellStyle name="60% - Accent6 2" xfId="19"/>
    <cellStyle name="Accent1" xfId="64" builtinId="29" customBuiltin="1"/>
    <cellStyle name="Accent1 2" xfId="20"/>
    <cellStyle name="Accent2" xfId="68" builtinId="33" customBuiltin="1"/>
    <cellStyle name="Accent2 2" xfId="21"/>
    <cellStyle name="Accent3" xfId="72" builtinId="37" customBuiltin="1"/>
    <cellStyle name="Accent3 2" xfId="22"/>
    <cellStyle name="Accent4" xfId="76" builtinId="41" customBuiltin="1"/>
    <cellStyle name="Accent4 2" xfId="23"/>
    <cellStyle name="Accent5" xfId="80" builtinId="45" customBuiltin="1"/>
    <cellStyle name="Accent5 2" xfId="24"/>
    <cellStyle name="Accent6" xfId="84" builtinId="49" customBuiltin="1"/>
    <cellStyle name="Accent6 2" xfId="25"/>
    <cellStyle name="Bad" xfId="53" builtinId="27" customBuiltin="1"/>
    <cellStyle name="Bad 2" xfId="26"/>
    <cellStyle name="Calculation" xfId="57" builtinId="22" customBuiltin="1"/>
    <cellStyle name="Calculation 2" xfId="27"/>
    <cellStyle name="Check Cell" xfId="59" builtinId="23" customBuiltin="1"/>
    <cellStyle name="Check Cell 2" xfId="28"/>
    <cellStyle name="Comma 2" xfId="45"/>
    <cellStyle name="Comma 3" xfId="43"/>
    <cellStyle name="Currency" xfId="46" builtinId="4"/>
    <cellStyle name="Explanatory Text" xfId="62" builtinId="53" customBuiltin="1"/>
    <cellStyle name="Explanatory Text 2" xfId="29"/>
    <cellStyle name="Good" xfId="52" builtinId="26" customBuiltin="1"/>
    <cellStyle name="Good 2" xfId="30"/>
    <cellStyle name="Heading 1" xfId="48" builtinId="16" customBuiltin="1"/>
    <cellStyle name="Heading 1 2" xfId="31"/>
    <cellStyle name="Heading 2" xfId="49" builtinId="17" customBuiltin="1"/>
    <cellStyle name="Heading 2 2" xfId="32"/>
    <cellStyle name="Heading 3" xfId="50" builtinId="18" customBuiltin="1"/>
    <cellStyle name="Heading 3 2" xfId="33"/>
    <cellStyle name="Heading 4" xfId="51" builtinId="19" customBuiltin="1"/>
    <cellStyle name="Heading 4 2" xfId="34"/>
    <cellStyle name="Input" xfId="55" builtinId="20" customBuiltin="1"/>
    <cellStyle name="Input 2" xfId="35"/>
    <cellStyle name="Linked Cell" xfId="58" builtinId="24" customBuiltin="1"/>
    <cellStyle name="Linked Cell 2" xfId="36"/>
    <cellStyle name="Neutral" xfId="54" builtinId="28" customBuiltin="1"/>
    <cellStyle name="Neutral 2" xfId="37"/>
    <cellStyle name="Normal" xfId="0" builtinId="0"/>
    <cellStyle name="Normal 2" xfId="1"/>
    <cellStyle name="Normal 2 2" xfId="89"/>
    <cellStyle name="Normal 2 3" xfId="88"/>
    <cellStyle name="Note" xfId="61" builtinId="10" customBuiltin="1"/>
    <cellStyle name="Note 2" xfId="38"/>
    <cellStyle name="Output" xfId="56" builtinId="21" customBuiltin="1"/>
    <cellStyle name="Output 2" xfId="39"/>
    <cellStyle name="Percent 2" xfId="44"/>
    <cellStyle name="Title" xfId="47" builtinId="15" customBuiltin="1"/>
    <cellStyle name="Title 2" xfId="40"/>
    <cellStyle name="Total" xfId="63" builtinId="25" customBuiltin="1"/>
    <cellStyle name="Total 2" xfId="41"/>
    <cellStyle name="Warning Text" xfId="60" builtinId="11" customBuiltin="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2010.ucop.edu/sites/ir/acct/Acct%202015/09%20Research/Campus%20research%20expenditures%20by%20object,%202013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2010.ucop.edu/sites/ir/acct/Acct%202015/09%20Research/9.1.2%20Indirect%20Cost%20for%202013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 with UCSF fix"/>
      <sheetName val="Sheet3"/>
    </sheetNames>
    <sheetDataSet>
      <sheetData sheetId="0">
        <row r="2">
          <cell r="A2">
            <v>1917575989.2399309</v>
          </cell>
        </row>
        <row r="3">
          <cell r="A3">
            <v>837443419.25841141</v>
          </cell>
        </row>
        <row r="4">
          <cell r="A4">
            <v>139667322.80612788</v>
          </cell>
        </row>
        <row r="5">
          <cell r="A5">
            <v>566019223.42094457</v>
          </cell>
        </row>
        <row r="6">
          <cell r="A6">
            <v>495992722.1733942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</sheetNames>
    <sheetDataSet>
      <sheetData sheetId="0">
        <row r="16">
          <cell r="S16">
            <v>995263636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27" sqref="D27"/>
    </sheetView>
  </sheetViews>
  <sheetFormatPr defaultRowHeight="15" x14ac:dyDescent="0.25"/>
  <sheetData>
    <row r="1" spans="1:7" x14ac:dyDescent="0.25">
      <c r="A1" s="1"/>
      <c r="B1" s="7" t="s">
        <v>0</v>
      </c>
      <c r="C1" s="5" t="s">
        <v>1</v>
      </c>
      <c r="D1" s="5" t="s">
        <v>2</v>
      </c>
      <c r="E1" s="1" t="s">
        <v>3</v>
      </c>
      <c r="F1" s="2" t="s">
        <v>4</v>
      </c>
      <c r="G1" s="1" t="s">
        <v>5</v>
      </c>
    </row>
    <row r="2" spans="1:7" x14ac:dyDescent="0.25">
      <c r="A2" s="3" t="s">
        <v>6</v>
      </c>
      <c r="B2" s="4">
        <v>1414842.7632618514</v>
      </c>
      <c r="C2" s="4">
        <v>181378.74982348387</v>
      </c>
      <c r="D2" s="4">
        <v>634390.94694619777</v>
      </c>
      <c r="E2" s="4">
        <v>142144.85715631396</v>
      </c>
      <c r="F2" s="4">
        <v>155112.99824981936</v>
      </c>
      <c r="G2" s="4">
        <v>82162.366192709669</v>
      </c>
    </row>
    <row r="3" spans="1:7" x14ac:dyDescent="0.25">
      <c r="A3" s="3" t="s">
        <v>7</v>
      </c>
      <c r="B3" s="4">
        <v>1512085.057339082</v>
      </c>
      <c r="C3" s="4">
        <v>195529.4307189488</v>
      </c>
      <c r="D3" s="4">
        <v>655792.00065681466</v>
      </c>
      <c r="E3" s="4">
        <v>161734.97874689716</v>
      </c>
      <c r="F3" s="4">
        <v>175169.17899039976</v>
      </c>
      <c r="G3" s="4">
        <v>83383.171388688643</v>
      </c>
    </row>
    <row r="4" spans="1:7" x14ac:dyDescent="0.25">
      <c r="A4" s="3" t="s">
        <v>8</v>
      </c>
      <c r="B4" s="4">
        <v>1608480.6352819442</v>
      </c>
      <c r="C4" s="4">
        <v>241443.75961663589</v>
      </c>
      <c r="D4" s="4">
        <v>699680.75941752165</v>
      </c>
      <c r="E4" s="4">
        <v>174708.22925304153</v>
      </c>
      <c r="F4" s="4">
        <v>203769.37690747841</v>
      </c>
      <c r="G4" s="4">
        <v>92820.687759642402</v>
      </c>
    </row>
    <row r="5" spans="1:7" x14ac:dyDescent="0.25">
      <c r="A5" s="3" t="s">
        <v>9</v>
      </c>
      <c r="B5" s="4">
        <v>1671380.5353281519</v>
      </c>
      <c r="C5" s="4">
        <v>271200.08464500302</v>
      </c>
      <c r="D5" s="4">
        <v>804948.43679178657</v>
      </c>
      <c r="E5" s="4">
        <v>165337.81923980964</v>
      </c>
      <c r="F5" s="4">
        <v>225308.07418520126</v>
      </c>
      <c r="G5" s="4">
        <v>103212.51555733097</v>
      </c>
    </row>
    <row r="6" spans="1:7" x14ac:dyDescent="0.25">
      <c r="A6" s="3" t="s">
        <v>10</v>
      </c>
      <c r="B6" s="4">
        <v>1751194.0316034765</v>
      </c>
      <c r="C6" s="4">
        <v>274104.59753226291</v>
      </c>
      <c r="D6" s="4">
        <v>889472.19924883614</v>
      </c>
      <c r="E6" s="4">
        <v>155601.31820199202</v>
      </c>
      <c r="F6" s="4">
        <v>259441.96149516694</v>
      </c>
      <c r="G6" s="4">
        <v>103467.63462155886</v>
      </c>
    </row>
    <row r="7" spans="1:7" x14ac:dyDescent="0.25">
      <c r="A7" s="3" t="s">
        <v>11</v>
      </c>
      <c r="B7" s="4">
        <v>1983002.7511523706</v>
      </c>
      <c r="C7" s="4">
        <v>269867.90292429982</v>
      </c>
      <c r="D7" s="4">
        <v>839067.26709640387</v>
      </c>
      <c r="E7" s="4">
        <v>144421.98681011918</v>
      </c>
      <c r="F7" s="4">
        <v>290263.27541133336</v>
      </c>
      <c r="G7" s="4">
        <v>118874.29730927745</v>
      </c>
    </row>
    <row r="8" spans="1:7" x14ac:dyDescent="0.25">
      <c r="A8" s="3" t="s">
        <v>12</v>
      </c>
      <c r="B8" s="4">
        <v>2162417.4011784508</v>
      </c>
      <c r="C8" s="4">
        <v>242225.79572006167</v>
      </c>
      <c r="D8" s="4">
        <v>811086.36938019772</v>
      </c>
      <c r="E8" s="4">
        <v>138830.1339488248</v>
      </c>
      <c r="F8" s="4">
        <v>292767.44760407874</v>
      </c>
      <c r="G8" s="4">
        <v>127579.27761197678</v>
      </c>
    </row>
    <row r="9" spans="1:7" x14ac:dyDescent="0.25">
      <c r="A9" s="3" t="s">
        <v>13</v>
      </c>
      <c r="B9" s="4">
        <v>2177584.1813977216</v>
      </c>
      <c r="C9" s="4">
        <v>247072.92271282684</v>
      </c>
      <c r="D9" s="4">
        <v>823330.00876563601</v>
      </c>
      <c r="E9" s="4">
        <v>138319.57314282158</v>
      </c>
      <c r="F9" s="4">
        <v>301615.82079540321</v>
      </c>
      <c r="G9" s="4">
        <v>133832.94707798833</v>
      </c>
    </row>
    <row r="10" spans="1:7" x14ac:dyDescent="0.25">
      <c r="A10" s="3" t="s">
        <v>14</v>
      </c>
      <c r="B10" s="4">
        <v>2148040.8869637335</v>
      </c>
      <c r="C10" s="4">
        <v>236481.89771716521</v>
      </c>
      <c r="D10" s="4">
        <v>823972.986511681</v>
      </c>
      <c r="E10" s="4">
        <v>146741.4848457053</v>
      </c>
      <c r="F10" s="4">
        <v>322107.08647214569</v>
      </c>
      <c r="G10" s="4">
        <v>138775.3473407861</v>
      </c>
    </row>
    <row r="11" spans="1:7" x14ac:dyDescent="0.25">
      <c r="A11" s="3" t="s">
        <v>15</v>
      </c>
      <c r="B11" s="4">
        <v>2080900.238978442</v>
      </c>
      <c r="C11" s="4">
        <v>258021.05532878506</v>
      </c>
      <c r="D11" s="4">
        <v>839757.26674538956</v>
      </c>
      <c r="E11" s="4">
        <v>151902.05550694704</v>
      </c>
      <c r="F11" s="4">
        <v>332463.03201657318</v>
      </c>
      <c r="G11" s="4">
        <v>151134.82136242991</v>
      </c>
    </row>
    <row r="12" spans="1:7" x14ac:dyDescent="0.25">
      <c r="A12" s="3" t="s">
        <v>16</v>
      </c>
      <c r="B12" s="4">
        <v>2023232.1222973315</v>
      </c>
      <c r="C12" s="4">
        <v>268753.48305447021</v>
      </c>
      <c r="D12" s="4">
        <v>916887.63170005311</v>
      </c>
      <c r="E12" s="4">
        <v>179592.01674794956</v>
      </c>
      <c r="F12" s="4">
        <v>385209.8632234002</v>
      </c>
      <c r="G12" s="4">
        <v>151627.94489368959</v>
      </c>
    </row>
    <row r="13" spans="1:7" x14ac:dyDescent="0.25">
      <c r="A13" s="3" t="s">
        <v>17</v>
      </c>
      <c r="B13" s="4">
        <v>2016824.1008335231</v>
      </c>
      <c r="C13" s="4">
        <v>257257.82527219949</v>
      </c>
      <c r="D13" s="4">
        <v>921251.14888767165</v>
      </c>
      <c r="E13" s="4">
        <v>232760.42142428446</v>
      </c>
      <c r="F13" s="4">
        <v>401762.60527963046</v>
      </c>
      <c r="G13" s="4">
        <v>166301.33386823683</v>
      </c>
    </row>
    <row r="14" spans="1:7" x14ac:dyDescent="0.25">
      <c r="A14" s="3" t="s">
        <v>18</v>
      </c>
      <c r="B14" s="4">
        <v>2225351.3351045838</v>
      </c>
      <c r="C14" s="4">
        <v>268706.90857655398</v>
      </c>
      <c r="D14" s="4">
        <v>843874.31586212013</v>
      </c>
      <c r="E14" s="4">
        <v>230690.82993846739</v>
      </c>
      <c r="F14" s="4">
        <v>400118.54308255046</v>
      </c>
      <c r="G14" s="4">
        <v>189925.49579537695</v>
      </c>
    </row>
    <row r="15" spans="1:7" x14ac:dyDescent="0.25">
      <c r="A15" s="6" t="s">
        <v>19</v>
      </c>
      <c r="B15" s="4">
        <v>2387242.4664672557</v>
      </c>
      <c r="C15" s="4">
        <v>277372.90362923022</v>
      </c>
      <c r="D15" s="4">
        <v>840645.8705808263</v>
      </c>
      <c r="E15" s="4">
        <v>221884.87837994244</v>
      </c>
      <c r="F15" s="4">
        <v>386449.59973811562</v>
      </c>
      <c r="G15" s="4">
        <v>201057.28111723118</v>
      </c>
    </row>
    <row r="16" spans="1:7" x14ac:dyDescent="0.25">
      <c r="A16" s="8" t="s">
        <v>20</v>
      </c>
      <c r="B16" s="4">
        <v>2315435.1936525134</v>
      </c>
      <c r="C16" s="4">
        <v>286922.98141878715</v>
      </c>
      <c r="D16" s="4">
        <v>949612.22519005078</v>
      </c>
      <c r="E16" s="4">
        <v>232069.19862976592</v>
      </c>
      <c r="F16" s="4">
        <v>373645.00451872649</v>
      </c>
      <c r="G16" s="4">
        <v>196621.01948322021</v>
      </c>
    </row>
    <row r="17" spans="1:7" x14ac:dyDescent="0.25">
      <c r="A17" s="6" t="s">
        <v>21</v>
      </c>
      <c r="B17" s="4">
        <v>2153408.3848190838</v>
      </c>
      <c r="C17" s="4">
        <v>249316.36177788713</v>
      </c>
      <c r="D17" s="4">
        <v>941229.4895228527</v>
      </c>
      <c r="E17" s="4">
        <v>225527.70980179941</v>
      </c>
      <c r="F17" s="4">
        <v>378193.16544629022</v>
      </c>
      <c r="G17" s="4">
        <v>209227.95922524526</v>
      </c>
    </row>
    <row r="18" spans="1:7" x14ac:dyDescent="0.25">
      <c r="A18" s="6" t="s">
        <v>22</v>
      </c>
      <c r="B18" s="4">
        <v>2017025.7890000001</v>
      </c>
      <c r="C18" s="4">
        <v>259756.46900000001</v>
      </c>
      <c r="D18" s="4">
        <v>993582.51100000006</v>
      </c>
      <c r="E18" s="4">
        <v>231975.92327625692</v>
      </c>
      <c r="F18" s="4">
        <v>388137.30109704589</v>
      </c>
      <c r="G18" s="4">
        <v>193558.99362669719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sqref="A1:M11"/>
    </sheetView>
  </sheetViews>
  <sheetFormatPr defaultRowHeight="15" x14ac:dyDescent="0.25"/>
  <sheetData>
    <row r="1" spans="1:13" x14ac:dyDescent="0.25">
      <c r="A1" s="49" t="s">
        <v>109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9"/>
      <c r="B2" s="49"/>
      <c r="C2" s="49" t="s">
        <v>110</v>
      </c>
      <c r="D2" s="49" t="s">
        <v>111</v>
      </c>
      <c r="E2" s="49" t="s">
        <v>112</v>
      </c>
      <c r="F2" s="49" t="s">
        <v>113</v>
      </c>
      <c r="G2" s="49" t="s">
        <v>114</v>
      </c>
      <c r="H2" s="49" t="s">
        <v>115</v>
      </c>
      <c r="I2" s="49" t="s">
        <v>116</v>
      </c>
      <c r="J2" s="49" t="s">
        <v>117</v>
      </c>
      <c r="K2" s="49" t="s">
        <v>118</v>
      </c>
      <c r="L2" s="49" t="s">
        <v>119</v>
      </c>
      <c r="M2" s="49" t="s">
        <v>28</v>
      </c>
    </row>
    <row r="3" spans="1:13" x14ac:dyDescent="0.25">
      <c r="A3" s="49" t="s">
        <v>120</v>
      </c>
      <c r="B3" s="49" t="s">
        <v>121</v>
      </c>
      <c r="C3" s="51">
        <v>1381</v>
      </c>
      <c r="D3" s="51">
        <v>1820</v>
      </c>
      <c r="E3" s="51">
        <v>2187</v>
      </c>
      <c r="F3" s="51">
        <v>2733</v>
      </c>
      <c r="G3" s="49">
        <v>906</v>
      </c>
      <c r="H3" s="49">
        <v>791</v>
      </c>
      <c r="I3" s="49">
        <v>244</v>
      </c>
      <c r="J3" s="49">
        <v>370</v>
      </c>
      <c r="K3" s="49">
        <v>78</v>
      </c>
      <c r="L3" s="51">
        <v>2342</v>
      </c>
      <c r="M3" s="51">
        <v>12852</v>
      </c>
    </row>
    <row r="4" spans="1:13" x14ac:dyDescent="0.25">
      <c r="A4" s="49" t="s">
        <v>120</v>
      </c>
      <c r="B4" s="49" t="s">
        <v>122</v>
      </c>
      <c r="C4" s="49">
        <v>391</v>
      </c>
      <c r="D4" s="51">
        <v>1280</v>
      </c>
      <c r="E4" s="49">
        <v>848</v>
      </c>
      <c r="F4" s="51">
        <v>1726</v>
      </c>
      <c r="G4" s="49">
        <v>526</v>
      </c>
      <c r="H4" s="49">
        <v>85</v>
      </c>
      <c r="I4" s="49">
        <v>65</v>
      </c>
      <c r="J4" s="49">
        <v>189</v>
      </c>
      <c r="K4" s="49">
        <v>14</v>
      </c>
      <c r="L4" s="51">
        <v>1573</v>
      </c>
      <c r="M4" s="51">
        <v>6698</v>
      </c>
    </row>
    <row r="5" spans="1:13" x14ac:dyDescent="0.25">
      <c r="A5" s="49" t="s">
        <v>120</v>
      </c>
      <c r="B5" s="49" t="s">
        <v>123</v>
      </c>
      <c r="C5" s="49">
        <v>4</v>
      </c>
      <c r="D5" s="49">
        <v>1</v>
      </c>
      <c r="E5" s="49">
        <v>3</v>
      </c>
      <c r="F5" s="49">
        <v>2</v>
      </c>
      <c r="G5" s="49">
        <v>2</v>
      </c>
      <c r="H5" s="49">
        <v>9</v>
      </c>
      <c r="I5" s="49">
        <v>4</v>
      </c>
      <c r="J5" s="49">
        <v>2</v>
      </c>
      <c r="K5" s="49">
        <v>6</v>
      </c>
      <c r="L5" s="49">
        <v>1</v>
      </c>
      <c r="M5" s="49">
        <v>2</v>
      </c>
    </row>
    <row r="6" spans="1:13" x14ac:dyDescent="0.25">
      <c r="A6" s="49" t="s">
        <v>124</v>
      </c>
      <c r="B6" s="49" t="s">
        <v>121</v>
      </c>
      <c r="C6" s="51">
        <v>1553</v>
      </c>
      <c r="D6" s="51">
        <v>1427</v>
      </c>
      <c r="E6" s="51">
        <v>1529</v>
      </c>
      <c r="F6" s="51">
        <v>2170</v>
      </c>
      <c r="G6" s="49">
        <v>737</v>
      </c>
      <c r="H6" s="49">
        <v>919</v>
      </c>
      <c r="I6" s="49">
        <v>390</v>
      </c>
      <c r="J6" s="49">
        <v>371</v>
      </c>
      <c r="K6" s="49">
        <v>92</v>
      </c>
      <c r="L6" s="51">
        <v>1689</v>
      </c>
      <c r="M6" s="51">
        <v>10876</v>
      </c>
    </row>
    <row r="7" spans="1:13" x14ac:dyDescent="0.25">
      <c r="A7" s="49" t="s">
        <v>124</v>
      </c>
      <c r="B7" s="49" t="s">
        <v>122</v>
      </c>
      <c r="C7" s="49">
        <v>757</v>
      </c>
      <c r="D7" s="49">
        <v>497</v>
      </c>
      <c r="E7" s="49">
        <v>418</v>
      </c>
      <c r="F7" s="49">
        <v>886</v>
      </c>
      <c r="G7" s="49">
        <v>518</v>
      </c>
      <c r="H7" s="49">
        <v>457</v>
      </c>
      <c r="I7" s="49">
        <v>279</v>
      </c>
      <c r="J7" s="49">
        <v>316</v>
      </c>
      <c r="K7" s="49">
        <v>79</v>
      </c>
      <c r="L7" s="49">
        <v>0</v>
      </c>
      <c r="M7" s="51">
        <v>4207</v>
      </c>
    </row>
    <row r="8" spans="1:13" x14ac:dyDescent="0.25">
      <c r="A8" s="49" t="s">
        <v>124</v>
      </c>
      <c r="B8" s="49" t="s">
        <v>123</v>
      </c>
      <c r="C8" s="49">
        <v>2</v>
      </c>
      <c r="D8" s="49">
        <v>3</v>
      </c>
      <c r="E8" s="49">
        <v>4</v>
      </c>
      <c r="F8" s="49">
        <v>2</v>
      </c>
      <c r="G8" s="49">
        <v>1</v>
      </c>
      <c r="H8" s="49">
        <v>2</v>
      </c>
      <c r="I8" s="49">
        <v>1</v>
      </c>
      <c r="J8" s="49">
        <v>1</v>
      </c>
      <c r="K8" s="49">
        <v>1</v>
      </c>
      <c r="L8" s="49"/>
      <c r="M8" s="49">
        <v>3</v>
      </c>
    </row>
    <row r="9" spans="1:13" x14ac:dyDescent="0.25">
      <c r="A9" s="49" t="s">
        <v>84</v>
      </c>
      <c r="B9" s="49" t="s">
        <v>121</v>
      </c>
      <c r="C9" s="51">
        <v>1328</v>
      </c>
      <c r="D9" s="49">
        <v>696</v>
      </c>
      <c r="E9" s="49">
        <v>863</v>
      </c>
      <c r="F9" s="49">
        <v>830</v>
      </c>
      <c r="G9" s="49">
        <v>456</v>
      </c>
      <c r="H9" s="49">
        <v>329</v>
      </c>
      <c r="I9" s="49">
        <v>196</v>
      </c>
      <c r="J9" s="49">
        <v>210</v>
      </c>
      <c r="K9" s="49">
        <v>50</v>
      </c>
      <c r="L9" s="49">
        <v>411</v>
      </c>
      <c r="M9" s="51">
        <v>5369</v>
      </c>
    </row>
    <row r="10" spans="1:13" x14ac:dyDescent="0.25">
      <c r="A10" s="49" t="s">
        <v>84</v>
      </c>
      <c r="B10" s="49" t="s">
        <v>122</v>
      </c>
      <c r="C10" s="49">
        <v>547</v>
      </c>
      <c r="D10" s="49">
        <v>360</v>
      </c>
      <c r="E10" s="49">
        <v>481</v>
      </c>
      <c r="F10" s="49">
        <v>529</v>
      </c>
      <c r="G10" s="49">
        <v>321</v>
      </c>
      <c r="H10" s="49">
        <v>298</v>
      </c>
      <c r="I10" s="49">
        <v>193</v>
      </c>
      <c r="J10" s="49">
        <v>211</v>
      </c>
      <c r="K10" s="49">
        <v>83</v>
      </c>
      <c r="L10" s="49">
        <v>0</v>
      </c>
      <c r="M10" s="51">
        <v>3022</v>
      </c>
    </row>
    <row r="11" spans="1:13" x14ac:dyDescent="0.25">
      <c r="A11" s="49" t="s">
        <v>84</v>
      </c>
      <c r="B11" s="49" t="s">
        <v>123</v>
      </c>
      <c r="C11" s="49">
        <v>2</v>
      </c>
      <c r="D11" s="49">
        <v>2</v>
      </c>
      <c r="E11" s="49">
        <v>2</v>
      </c>
      <c r="F11" s="49">
        <v>2</v>
      </c>
      <c r="G11" s="49">
        <v>1</v>
      </c>
      <c r="H11" s="49">
        <v>1</v>
      </c>
      <c r="I11" s="49">
        <v>1</v>
      </c>
      <c r="J11" s="49">
        <v>1</v>
      </c>
      <c r="K11" s="49">
        <v>1</v>
      </c>
      <c r="L11" s="49"/>
      <c r="M11" s="49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I20" sqref="I20"/>
    </sheetView>
  </sheetViews>
  <sheetFormatPr defaultRowHeight="15" x14ac:dyDescent="0.25"/>
  <sheetData>
    <row r="1" spans="1:14" ht="180" x14ac:dyDescent="0.25">
      <c r="A1" s="49"/>
      <c r="B1" s="39" t="s">
        <v>125</v>
      </c>
      <c r="C1" s="39" t="s">
        <v>126</v>
      </c>
      <c r="D1" s="39" t="s">
        <v>127</v>
      </c>
      <c r="E1" s="39" t="s">
        <v>128</v>
      </c>
      <c r="F1" s="39" t="s">
        <v>129</v>
      </c>
      <c r="G1" s="39" t="s">
        <v>130</v>
      </c>
      <c r="H1" s="39" t="s">
        <v>131</v>
      </c>
      <c r="I1" s="39" t="s">
        <v>132</v>
      </c>
      <c r="J1" s="39" t="s">
        <v>133</v>
      </c>
      <c r="K1" s="39" t="s">
        <v>134</v>
      </c>
      <c r="L1" s="39" t="s">
        <v>135</v>
      </c>
      <c r="M1" s="39" t="s">
        <v>136</v>
      </c>
      <c r="N1" s="39" t="s">
        <v>137</v>
      </c>
    </row>
    <row r="2" spans="1:14" x14ac:dyDescent="0.25">
      <c r="A2" s="49" t="s">
        <v>138</v>
      </c>
      <c r="B2" s="40">
        <v>46313340</v>
      </c>
      <c r="C2" s="40">
        <f>40018+1555128+2597284+1556932+3634403+3896716+37949667+17746230+11510282</f>
        <v>80486660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49" t="s">
        <v>139</v>
      </c>
      <c r="B3" s="40"/>
      <c r="C3" s="40"/>
      <c r="D3" s="40">
        <v>61165051</v>
      </c>
      <c r="E3" s="40">
        <f>4919444+692390</f>
        <v>5611834</v>
      </c>
      <c r="F3" s="40">
        <f>14249046+27774069</f>
        <v>42023115</v>
      </c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49" t="s">
        <v>140</v>
      </c>
      <c r="B4" s="40"/>
      <c r="C4" s="40"/>
      <c r="D4" s="40"/>
      <c r="E4" s="40"/>
      <c r="F4" s="40"/>
      <c r="G4" s="40">
        <f>10292374+3917543+35542388</f>
        <v>49752305</v>
      </c>
      <c r="H4" s="40">
        <v>12210891</v>
      </c>
      <c r="I4" s="40">
        <f>20980882+3193925+460931</f>
        <v>24635738</v>
      </c>
      <c r="J4" s="40">
        <v>8001066</v>
      </c>
      <c r="K4" s="40"/>
      <c r="L4" s="40"/>
      <c r="M4" s="40"/>
      <c r="N4" s="40"/>
    </row>
    <row r="5" spans="1:14" x14ac:dyDescent="0.25">
      <c r="A5" s="49" t="s">
        <v>141</v>
      </c>
      <c r="B5" s="40"/>
      <c r="C5" s="40"/>
      <c r="D5" s="40"/>
      <c r="E5" s="40"/>
      <c r="F5" s="40"/>
      <c r="G5" s="40"/>
      <c r="H5" s="40"/>
      <c r="I5" s="40"/>
      <c r="J5" s="40"/>
      <c r="K5" s="40">
        <v>17110612</v>
      </c>
      <c r="L5" s="40">
        <v>18674198</v>
      </c>
      <c r="M5" s="40">
        <f>15578261+11408177</f>
        <v>26986438</v>
      </c>
      <c r="N5" s="40"/>
    </row>
    <row r="6" spans="1:14" x14ac:dyDescent="0.25">
      <c r="A6" s="49" t="s">
        <v>27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>
        <v>53400000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33" sqref="B33"/>
    </sheetView>
  </sheetViews>
  <sheetFormatPr defaultRowHeight="15" x14ac:dyDescent="0.25"/>
  <sheetData>
    <row r="1" spans="1:8" x14ac:dyDescent="0.25">
      <c r="A1" s="10"/>
      <c r="B1" s="21" t="s">
        <v>43</v>
      </c>
      <c r="C1" s="21" t="s">
        <v>44</v>
      </c>
      <c r="D1" s="21" t="s">
        <v>3</v>
      </c>
      <c r="E1" s="21" t="s">
        <v>4</v>
      </c>
      <c r="F1" s="21" t="s">
        <v>45</v>
      </c>
      <c r="G1" s="21" t="s">
        <v>5</v>
      </c>
      <c r="H1" s="10" t="s">
        <v>46</v>
      </c>
    </row>
    <row r="2" spans="1:8" x14ac:dyDescent="0.25">
      <c r="A2" s="10" t="s">
        <v>6</v>
      </c>
      <c r="B2" s="12">
        <v>419772829.17655164</v>
      </c>
      <c r="C2" s="12">
        <v>8819442.4360935483</v>
      </c>
      <c r="D2" s="12">
        <v>35870198.023887098</v>
      </c>
      <c r="E2" s="12">
        <v>22308660.601025809</v>
      </c>
      <c r="F2" s="12">
        <v>12293356.371503226</v>
      </c>
      <c r="G2" s="12">
        <v>6446516.6562677426</v>
      </c>
      <c r="H2" s="12"/>
    </row>
    <row r="3" spans="1:8" x14ac:dyDescent="0.25">
      <c r="A3" s="10" t="s">
        <v>7</v>
      </c>
      <c r="B3" s="12">
        <v>443623134.99035215</v>
      </c>
      <c r="C3" s="12">
        <v>10121449.391269036</v>
      </c>
      <c r="D3" s="12">
        <v>43426416.176725887</v>
      </c>
      <c r="E3" s="12">
        <v>27037292.733502537</v>
      </c>
      <c r="F3" s="12">
        <v>15423767.646081854</v>
      </c>
      <c r="G3" s="12">
        <v>7173393.0845653554</v>
      </c>
      <c r="H3" s="12"/>
    </row>
    <row r="4" spans="1:8" x14ac:dyDescent="0.25">
      <c r="A4" s="10" t="s">
        <v>8</v>
      </c>
      <c r="B4" s="12">
        <v>478278087.13675714</v>
      </c>
      <c r="C4" s="12">
        <v>14608842.283020964</v>
      </c>
      <c r="D4" s="12">
        <v>48858669.066196062</v>
      </c>
      <c r="E4" s="12">
        <v>29037756.621140573</v>
      </c>
      <c r="F4" s="12">
        <v>17713792.369392727</v>
      </c>
      <c r="G4" s="12">
        <v>4723500.5208754633</v>
      </c>
      <c r="H4" s="12"/>
    </row>
    <row r="5" spans="1:8" x14ac:dyDescent="0.25">
      <c r="A5" s="10" t="s">
        <v>9</v>
      </c>
      <c r="B5" s="12">
        <v>500625384.79807854</v>
      </c>
      <c r="C5" s="12">
        <v>19303799.639428914</v>
      </c>
      <c r="D5" s="12">
        <v>44561718.974085368</v>
      </c>
      <c r="E5" s="12">
        <v>28918493.664159726</v>
      </c>
      <c r="F5" s="12">
        <v>21644191.363304581</v>
      </c>
      <c r="G5" s="12">
        <v>6191339.9641195722</v>
      </c>
      <c r="H5" s="12"/>
    </row>
    <row r="6" spans="1:8" x14ac:dyDescent="0.25">
      <c r="A6" s="10" t="s">
        <v>10</v>
      </c>
      <c r="B6" s="12">
        <v>552422400.73214936</v>
      </c>
      <c r="C6" s="12">
        <v>20714463.572352607</v>
      </c>
      <c r="D6" s="12">
        <v>43283558.498105325</v>
      </c>
      <c r="E6" s="12">
        <v>30818790.48044648</v>
      </c>
      <c r="F6" s="12">
        <v>33032916.595097311</v>
      </c>
      <c r="G6" s="12">
        <v>7439726.9883915288</v>
      </c>
      <c r="H6" s="12">
        <v>43327130.911207788</v>
      </c>
    </row>
    <row r="7" spans="1:8" x14ac:dyDescent="0.25">
      <c r="A7" s="10" t="s">
        <v>11</v>
      </c>
      <c r="B7" s="12">
        <v>611352187.0050168</v>
      </c>
      <c r="C7" s="12">
        <v>19333597.207474861</v>
      </c>
      <c r="D7" s="12">
        <v>44726603.842910618</v>
      </c>
      <c r="E7" s="12">
        <v>37321129.827226259</v>
      </c>
      <c r="F7" s="12">
        <v>37324764.429988831</v>
      </c>
      <c r="G7" s="12">
        <v>8407360.2247541901</v>
      </c>
      <c r="H7" s="12">
        <v>43755835.717115454</v>
      </c>
    </row>
    <row r="8" spans="1:8" x14ac:dyDescent="0.25">
      <c r="A8" s="10" t="s">
        <v>12</v>
      </c>
      <c r="B8" s="12">
        <v>659151306.43709743</v>
      </c>
      <c r="C8" s="12">
        <v>17901948.000040807</v>
      </c>
      <c r="D8" s="12">
        <v>41924164.398786724</v>
      </c>
      <c r="E8" s="12">
        <v>37429834.473264419</v>
      </c>
      <c r="F8" s="12">
        <v>41975189.275642</v>
      </c>
      <c r="G8" s="12">
        <v>7680078.1677584331</v>
      </c>
      <c r="H8" s="12">
        <v>42881148.698819362</v>
      </c>
    </row>
    <row r="9" spans="1:8" x14ac:dyDescent="0.25">
      <c r="A9" s="10" t="s">
        <v>13</v>
      </c>
      <c r="B9" s="12">
        <v>682130468.16824234</v>
      </c>
      <c r="C9" s="12">
        <v>18008970.676437266</v>
      </c>
      <c r="D9" s="12">
        <v>42525747.649867654</v>
      </c>
      <c r="E9" s="12">
        <v>40858440.183628902</v>
      </c>
      <c r="F9" s="12">
        <v>42686970.13724722</v>
      </c>
      <c r="G9" s="12">
        <v>6364646.7311911061</v>
      </c>
      <c r="H9" s="12">
        <v>42517164.574497968</v>
      </c>
    </row>
    <row r="10" spans="1:8" x14ac:dyDescent="0.25">
      <c r="A10" s="10" t="s">
        <v>14</v>
      </c>
      <c r="B10" s="12">
        <v>680771399.56920373</v>
      </c>
      <c r="C10" s="12">
        <v>18503099.194456358</v>
      </c>
      <c r="D10" s="12">
        <v>44504780.448445641</v>
      </c>
      <c r="E10" s="12">
        <v>44171204.578552835</v>
      </c>
      <c r="F10" s="12">
        <v>45639184.795199081</v>
      </c>
      <c r="G10" s="12">
        <v>8307596.7084303219</v>
      </c>
      <c r="H10" s="12">
        <v>41060807.064686067</v>
      </c>
    </row>
    <row r="11" spans="1:8" x14ac:dyDescent="0.25">
      <c r="A11" s="10" t="s">
        <v>15</v>
      </c>
      <c r="B11" s="12">
        <v>672174376.57385635</v>
      </c>
      <c r="C11" s="12">
        <v>20513085.774237581</v>
      </c>
      <c r="D11" s="12">
        <v>49062832.60453517</v>
      </c>
      <c r="E11" s="12">
        <v>46690833.485740289</v>
      </c>
      <c r="F11" s="12">
        <v>48904702.899613872</v>
      </c>
      <c r="G11" s="12">
        <v>9889869.7436768319</v>
      </c>
      <c r="H11" s="12">
        <v>21640571.931433018</v>
      </c>
    </row>
    <row r="12" spans="1:8" x14ac:dyDescent="0.25">
      <c r="A12" s="10" t="s">
        <v>16</v>
      </c>
      <c r="B12" s="12">
        <v>664773676.71226108</v>
      </c>
      <c r="C12" s="12">
        <v>28172937.18702472</v>
      </c>
      <c r="D12" s="12">
        <v>57141694.744029813</v>
      </c>
      <c r="E12" s="12">
        <v>48766738.696830511</v>
      </c>
      <c r="F12" s="12">
        <v>49609720.754321605</v>
      </c>
      <c r="G12" s="12">
        <v>11130625.057888946</v>
      </c>
      <c r="H12" s="12">
        <v>10354971.711748842</v>
      </c>
    </row>
    <row r="13" spans="1:8" x14ac:dyDescent="0.25">
      <c r="A13" s="10" t="s">
        <v>17</v>
      </c>
      <c r="B13" s="12">
        <v>661441960.65828538</v>
      </c>
      <c r="C13" s="12">
        <v>30465554.681175571</v>
      </c>
      <c r="D13" s="12">
        <v>67933322.584317341</v>
      </c>
      <c r="E13" s="12">
        <v>52136725.19015567</v>
      </c>
      <c r="F13" s="12">
        <v>55238174.181370839</v>
      </c>
      <c r="G13" s="12">
        <v>11337608.951812102</v>
      </c>
      <c r="H13" s="12">
        <v>6605913.6348614888</v>
      </c>
    </row>
    <row r="14" spans="1:8" x14ac:dyDescent="0.25">
      <c r="A14" s="10" t="s">
        <v>18</v>
      </c>
      <c r="B14" s="12">
        <v>750659255.05927169</v>
      </c>
      <c r="C14" s="12">
        <v>35694694.419352077</v>
      </c>
      <c r="D14" s="12">
        <v>69427905.158279076</v>
      </c>
      <c r="E14" s="12">
        <v>52940497.572547756</v>
      </c>
      <c r="F14" s="12">
        <v>64359317.555233195</v>
      </c>
      <c r="G14" s="12">
        <v>13157401.097689696</v>
      </c>
      <c r="H14" s="12">
        <v>6808084.7460177299</v>
      </c>
    </row>
    <row r="15" spans="1:8" x14ac:dyDescent="0.25">
      <c r="A15" s="10" t="s">
        <v>19</v>
      </c>
      <c r="B15" s="12">
        <v>792735783.23903584</v>
      </c>
      <c r="C15" s="12">
        <v>42012753.649744675</v>
      </c>
      <c r="D15" s="12">
        <v>70006672.332832694</v>
      </c>
      <c r="E15" s="12">
        <v>57619502.631420851</v>
      </c>
      <c r="F15" s="12">
        <v>69549359.817738071</v>
      </c>
      <c r="G15" s="12">
        <v>14607728.017497748</v>
      </c>
      <c r="H15" s="12">
        <v>6673034.9267608495</v>
      </c>
    </row>
    <row r="16" spans="1:8" x14ac:dyDescent="0.25">
      <c r="A16" s="10" t="s">
        <v>20</v>
      </c>
      <c r="B16" s="12">
        <v>765853471.78271282</v>
      </c>
      <c r="C16" s="12">
        <v>43338498.703998871</v>
      </c>
      <c r="D16" s="12">
        <v>72526810.778690517</v>
      </c>
      <c r="E16" s="12">
        <v>56534125.398694143</v>
      </c>
      <c r="F16" s="12">
        <v>69450891.26696825</v>
      </c>
      <c r="G16" s="12">
        <v>14109828.424990281</v>
      </c>
      <c r="H16" s="12">
        <v>6637025.5963521879</v>
      </c>
    </row>
    <row r="17" spans="1:8" x14ac:dyDescent="0.25">
      <c r="A17" s="10" t="s">
        <v>21</v>
      </c>
      <c r="B17" s="12">
        <v>731741254</v>
      </c>
      <c r="C17" s="12">
        <v>45233503</v>
      </c>
      <c r="D17" s="12">
        <v>74853552</v>
      </c>
      <c r="E17" s="12">
        <v>57547871</v>
      </c>
      <c r="F17" s="12">
        <v>68983861</v>
      </c>
      <c r="G17" s="12">
        <v>13047550</v>
      </c>
      <c r="H17" s="12">
        <v>6267165.0118352445</v>
      </c>
    </row>
    <row r="18" spans="1:8" x14ac:dyDescent="0.25">
      <c r="A18" s="10" t="s">
        <v>22</v>
      </c>
      <c r="B18" s="12">
        <v>719051653</v>
      </c>
      <c r="C18" s="12">
        <v>47845921</v>
      </c>
      <c r="D18" s="12">
        <v>78212201.630818695</v>
      </c>
      <c r="E18" s="12">
        <v>59998837.057646528</v>
      </c>
      <c r="F18" s="12">
        <v>73178641.311534762</v>
      </c>
      <c r="G18" s="12">
        <v>10798234</v>
      </c>
      <c r="H18" s="12">
        <v>6178148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5" x14ac:dyDescent="0.25"/>
  <sheetData>
    <row r="1" spans="1:2" x14ac:dyDescent="0.25">
      <c r="A1" s="22" t="s">
        <v>47</v>
      </c>
      <c r="B1" s="23"/>
    </row>
    <row r="2" spans="1:2" x14ac:dyDescent="0.25">
      <c r="A2" s="23"/>
      <c r="B2" s="23"/>
    </row>
    <row r="3" spans="1:2" x14ac:dyDescent="0.25">
      <c r="A3" s="22" t="s">
        <v>48</v>
      </c>
      <c r="B3" s="23"/>
    </row>
    <row r="4" spans="1:2" x14ac:dyDescent="0.25">
      <c r="A4" s="23" t="s">
        <v>49</v>
      </c>
      <c r="B4" s="24">
        <f>[1]Summary!A2</f>
        <v>1917575989.2399309</v>
      </c>
    </row>
    <row r="5" spans="1:2" x14ac:dyDescent="0.25">
      <c r="A5" s="23" t="s">
        <v>50</v>
      </c>
      <c r="B5" s="25">
        <f>[1]Summary!A3</f>
        <v>837443419.25841141</v>
      </c>
    </row>
    <row r="6" spans="1:2" x14ac:dyDescent="0.25">
      <c r="A6" s="23" t="s">
        <v>51</v>
      </c>
      <c r="B6" s="25">
        <f>[1]Summary!$A$6</f>
        <v>495992722.1733942</v>
      </c>
    </row>
    <row r="7" spans="1:2" x14ac:dyDescent="0.25">
      <c r="A7" s="23" t="s">
        <v>52</v>
      </c>
      <c r="B7" s="25">
        <v>328009139.10119116</v>
      </c>
    </row>
    <row r="8" spans="1:2" x14ac:dyDescent="0.25">
      <c r="A8" s="26" t="s">
        <v>53</v>
      </c>
      <c r="B8" s="25">
        <f>[1]Summary!$A$4</f>
        <v>139667322.80612788</v>
      </c>
    </row>
    <row r="9" spans="1:2" x14ac:dyDescent="0.25">
      <c r="A9" s="23" t="s">
        <v>54</v>
      </c>
      <c r="B9" s="25">
        <f>[1]Summary!$A$5</f>
        <v>566019223.42094457</v>
      </c>
    </row>
    <row r="10" spans="1:2" x14ac:dyDescent="0.25">
      <c r="A10" s="23"/>
      <c r="B10" s="27"/>
    </row>
    <row r="11" spans="1:2" x14ac:dyDescent="0.25">
      <c r="A11" s="23" t="s">
        <v>55</v>
      </c>
      <c r="B11" s="27">
        <f>[2]data!$S$16</f>
        <v>995263636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3"/>
    </sheetView>
  </sheetViews>
  <sheetFormatPr defaultRowHeight="15" x14ac:dyDescent="0.25"/>
  <sheetData>
    <row r="1" spans="1:6" x14ac:dyDescent="0.25">
      <c r="A1" s="10"/>
      <c r="B1" s="28" t="s">
        <v>56</v>
      </c>
      <c r="C1" s="28" t="s">
        <v>57</v>
      </c>
      <c r="D1" s="28" t="s">
        <v>58</v>
      </c>
      <c r="E1" s="28" t="s">
        <v>59</v>
      </c>
      <c r="F1" s="28" t="s">
        <v>60</v>
      </c>
    </row>
    <row r="2" spans="1:6" x14ac:dyDescent="0.25">
      <c r="A2" s="29" t="s">
        <v>61</v>
      </c>
      <c r="B2" s="30">
        <f>SUM(B4:B12)</f>
        <v>4407.361573066667</v>
      </c>
      <c r="C2" s="30">
        <f>SUM(C4:C12)</f>
        <v>4298.3456595000016</v>
      </c>
      <c r="D2" s="30">
        <f t="shared" ref="D2:F2" si="0">SUM(D4:D12)</f>
        <v>11308.718900133334</v>
      </c>
      <c r="E2" s="30">
        <f t="shared" si="0"/>
        <v>5188.5104868666667</v>
      </c>
      <c r="F2" s="30">
        <f t="shared" si="0"/>
        <v>2124.7466252000004</v>
      </c>
    </row>
    <row r="3" spans="1:6" x14ac:dyDescent="0.25">
      <c r="A3" s="10"/>
      <c r="B3" s="12"/>
      <c r="C3" s="12"/>
      <c r="D3" s="12"/>
      <c r="E3" s="12"/>
      <c r="F3" s="12"/>
    </row>
    <row r="4" spans="1:6" x14ac:dyDescent="0.25">
      <c r="A4" s="29" t="s">
        <v>62</v>
      </c>
      <c r="B4" s="12">
        <v>2435.2405666666664</v>
      </c>
      <c r="C4" s="12">
        <v>1468.5647583333339</v>
      </c>
      <c r="D4" s="12">
        <v>2082.6471416666677</v>
      </c>
      <c r="E4" s="12">
        <v>1569.8571416666664</v>
      </c>
      <c r="F4" s="12">
        <v>102.71989166666674</v>
      </c>
    </row>
    <row r="5" spans="1:6" x14ac:dyDescent="0.25">
      <c r="A5" s="29" t="s">
        <v>63</v>
      </c>
      <c r="B5" s="12">
        <v>705.28096666666704</v>
      </c>
      <c r="C5" s="12">
        <v>741.55028333333348</v>
      </c>
      <c r="D5" s="12">
        <v>1334.2846833333338</v>
      </c>
      <c r="E5" s="12">
        <v>1228.653441666667</v>
      </c>
      <c r="F5" s="12">
        <v>53.795725000000012</v>
      </c>
    </row>
    <row r="6" spans="1:6" x14ac:dyDescent="0.25">
      <c r="A6" s="29" t="s">
        <v>64</v>
      </c>
      <c r="B6" s="12">
        <v>226.69319999999996</v>
      </c>
      <c r="C6" s="12">
        <v>111.95798333333335</v>
      </c>
      <c r="D6" s="12">
        <v>452.70029166666671</v>
      </c>
      <c r="E6" s="12">
        <v>188.7838166666667</v>
      </c>
      <c r="F6" s="12">
        <v>18.273950000000003</v>
      </c>
    </row>
    <row r="7" spans="1:6" x14ac:dyDescent="0.25">
      <c r="A7" s="29" t="s">
        <v>65</v>
      </c>
      <c r="B7" s="12">
        <v>153.93239166666672</v>
      </c>
      <c r="C7" s="12">
        <v>36.939991666666671</v>
      </c>
      <c r="D7" s="12">
        <v>280.55955833333343</v>
      </c>
      <c r="E7" s="12">
        <v>117.65830000000007</v>
      </c>
      <c r="F7" s="12">
        <v>16.92998333333334</v>
      </c>
    </row>
    <row r="8" spans="1:6" x14ac:dyDescent="0.25">
      <c r="A8" s="29" t="s">
        <v>66</v>
      </c>
      <c r="B8" s="12">
        <v>46.030425000000015</v>
      </c>
      <c r="C8" s="12">
        <v>7.4112333333333344</v>
      </c>
      <c r="D8" s="12">
        <v>88.493325000000013</v>
      </c>
      <c r="E8" s="12">
        <v>23.094158333333336</v>
      </c>
      <c r="F8" s="12">
        <v>10.971608333333334</v>
      </c>
    </row>
    <row r="9" spans="1:6" x14ac:dyDescent="0.25">
      <c r="A9" s="29" t="s">
        <v>27</v>
      </c>
      <c r="B9" s="12">
        <v>193.15959253333335</v>
      </c>
      <c r="C9" s="12">
        <v>226.80902146666674</v>
      </c>
      <c r="D9" s="12">
        <v>586.44048976666659</v>
      </c>
      <c r="E9" s="12">
        <v>214.44632660000002</v>
      </c>
      <c r="F9" s="12">
        <v>17.876052566666669</v>
      </c>
    </row>
    <row r="10" spans="1:6" x14ac:dyDescent="0.25">
      <c r="A10" s="29"/>
      <c r="B10" s="12">
        <v>0</v>
      </c>
      <c r="C10" s="12">
        <v>0</v>
      </c>
      <c r="D10" s="12">
        <v>0</v>
      </c>
      <c r="E10" s="12">
        <v>0</v>
      </c>
      <c r="F10" s="12">
        <v>0</v>
      </c>
    </row>
    <row r="11" spans="1:6" x14ac:dyDescent="0.25">
      <c r="A11" s="29" t="s">
        <v>67</v>
      </c>
      <c r="B11" s="12">
        <v>432.30769116666687</v>
      </c>
      <c r="C11" s="12">
        <v>1382.4100080000005</v>
      </c>
      <c r="D11" s="12">
        <v>4965.6063355999995</v>
      </c>
      <c r="E11" s="12">
        <v>1413.5947884666668</v>
      </c>
      <c r="F11" s="12">
        <v>1629.7674628000002</v>
      </c>
    </row>
    <row r="12" spans="1:6" x14ac:dyDescent="0.25">
      <c r="A12" s="29" t="s">
        <v>68</v>
      </c>
      <c r="B12" s="12">
        <v>214.7167393666667</v>
      </c>
      <c r="C12" s="12">
        <v>322.70238003333333</v>
      </c>
      <c r="D12" s="12">
        <v>1517.9870747666666</v>
      </c>
      <c r="E12" s="12">
        <v>432.42251346666666</v>
      </c>
      <c r="F12" s="12">
        <v>274.41195150000004</v>
      </c>
    </row>
    <row r="13" spans="1:6" x14ac:dyDescent="0.25">
      <c r="A13" s="10"/>
      <c r="B13" s="12">
        <f>SUM(B4:B12)</f>
        <v>4407.361573066667</v>
      </c>
      <c r="C13" s="12">
        <f t="shared" ref="C13:F13" si="1">SUM(C4:C12)</f>
        <v>4298.3456595000016</v>
      </c>
      <c r="D13" s="12">
        <f t="shared" si="1"/>
        <v>11308.718900133334</v>
      </c>
      <c r="E13" s="12">
        <f t="shared" si="1"/>
        <v>5188.5104868666667</v>
      </c>
      <c r="F13" s="12">
        <f t="shared" si="1"/>
        <v>2124.7466252000004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L22"/>
    </sheetView>
  </sheetViews>
  <sheetFormatPr defaultRowHeight="15" x14ac:dyDescent="0.25"/>
  <sheetData>
    <row r="1" spans="1:12" x14ac:dyDescent="0.25">
      <c r="A1" s="31" t="s">
        <v>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31" t="s">
        <v>70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32" t="s">
        <v>71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33"/>
      <c r="B5" s="34" t="s">
        <v>72</v>
      </c>
      <c r="C5" s="34" t="s">
        <v>73</v>
      </c>
      <c r="D5" s="34" t="s">
        <v>74</v>
      </c>
      <c r="E5" s="34" t="s">
        <v>75</v>
      </c>
      <c r="F5" s="34" t="s">
        <v>76</v>
      </c>
      <c r="G5" s="34" t="s">
        <v>77</v>
      </c>
      <c r="H5" s="34" t="s">
        <v>78</v>
      </c>
      <c r="I5" s="34" t="s">
        <v>79</v>
      </c>
      <c r="J5" s="34" t="s">
        <v>80</v>
      </c>
      <c r="K5" s="34" t="s">
        <v>81</v>
      </c>
      <c r="L5" s="34" t="s">
        <v>82</v>
      </c>
    </row>
    <row r="6" spans="1:12" x14ac:dyDescent="0.25">
      <c r="A6" s="31" t="s">
        <v>67</v>
      </c>
      <c r="B6" s="12">
        <v>583</v>
      </c>
      <c r="C6" s="12">
        <v>863</v>
      </c>
      <c r="D6" s="12">
        <v>0</v>
      </c>
      <c r="E6" s="12">
        <v>421</v>
      </c>
      <c r="F6" s="12">
        <v>173</v>
      </c>
      <c r="G6" s="12">
        <v>40</v>
      </c>
      <c r="H6" s="12">
        <v>0</v>
      </c>
      <c r="I6" s="12">
        <v>8</v>
      </c>
      <c r="J6" s="12">
        <v>0</v>
      </c>
      <c r="K6" s="12">
        <v>0</v>
      </c>
      <c r="L6" s="12">
        <v>2088</v>
      </c>
    </row>
    <row r="7" spans="1:12" x14ac:dyDescent="0.25">
      <c r="A7" s="31" t="s">
        <v>83</v>
      </c>
      <c r="B7" s="12">
        <v>110</v>
      </c>
      <c r="C7" s="12">
        <v>1</v>
      </c>
      <c r="D7" s="12">
        <v>287</v>
      </c>
      <c r="E7" s="12">
        <v>63</v>
      </c>
      <c r="F7" s="12">
        <v>297</v>
      </c>
      <c r="G7" s="12">
        <v>106</v>
      </c>
      <c r="H7" s="12">
        <v>8</v>
      </c>
      <c r="I7" s="12">
        <v>81</v>
      </c>
      <c r="J7" s="12">
        <v>26</v>
      </c>
      <c r="K7" s="12">
        <v>7</v>
      </c>
      <c r="L7" s="12">
        <v>986</v>
      </c>
    </row>
    <row r="8" spans="1:12" x14ac:dyDescent="0.25">
      <c r="A8" s="31" t="s">
        <v>84</v>
      </c>
      <c r="B8" s="12">
        <v>237</v>
      </c>
      <c r="C8" s="12">
        <v>0</v>
      </c>
      <c r="D8" s="12">
        <v>204</v>
      </c>
      <c r="E8" s="12">
        <v>136</v>
      </c>
      <c r="F8" s="12">
        <v>60</v>
      </c>
      <c r="G8" s="12">
        <v>66</v>
      </c>
      <c r="H8" s="12">
        <v>78</v>
      </c>
      <c r="I8" s="12">
        <v>34</v>
      </c>
      <c r="J8" s="12">
        <v>69</v>
      </c>
      <c r="K8" s="12">
        <v>15</v>
      </c>
      <c r="L8" s="12">
        <v>899</v>
      </c>
    </row>
    <row r="9" spans="1:12" x14ac:dyDescent="0.25">
      <c r="A9" s="31" t="s">
        <v>85</v>
      </c>
      <c r="B9" s="12">
        <v>166</v>
      </c>
      <c r="C9" s="12">
        <v>0</v>
      </c>
      <c r="D9" s="12">
        <v>209</v>
      </c>
      <c r="E9" s="12">
        <v>105</v>
      </c>
      <c r="F9" s="12">
        <v>120</v>
      </c>
      <c r="G9" s="12">
        <v>34</v>
      </c>
      <c r="H9" s="12">
        <v>142</v>
      </c>
      <c r="I9" s="12">
        <v>20</v>
      </c>
      <c r="J9" s="12">
        <v>16</v>
      </c>
      <c r="K9" s="12">
        <v>12</v>
      </c>
      <c r="L9" s="12">
        <v>824</v>
      </c>
    </row>
    <row r="10" spans="1:12" x14ac:dyDescent="0.25">
      <c r="A10" s="31" t="s">
        <v>86</v>
      </c>
      <c r="B10" s="12">
        <v>49</v>
      </c>
      <c r="C10" s="12">
        <v>161</v>
      </c>
      <c r="D10" s="12">
        <v>42</v>
      </c>
      <c r="E10" s="12">
        <v>94</v>
      </c>
      <c r="F10" s="12">
        <v>62</v>
      </c>
      <c r="G10" s="12">
        <v>10</v>
      </c>
      <c r="H10" s="12">
        <v>0</v>
      </c>
      <c r="I10" s="12">
        <v>0</v>
      </c>
      <c r="J10" s="12">
        <v>0</v>
      </c>
      <c r="K10" s="12">
        <v>2</v>
      </c>
      <c r="L10" s="12">
        <v>420</v>
      </c>
    </row>
    <row r="11" spans="1:12" x14ac:dyDescent="0.25">
      <c r="A11" s="31" t="s">
        <v>87</v>
      </c>
      <c r="B11" s="12">
        <v>2</v>
      </c>
      <c r="C11" s="12">
        <v>10</v>
      </c>
      <c r="D11" s="12">
        <v>177</v>
      </c>
      <c r="E11" s="12">
        <v>29</v>
      </c>
      <c r="F11" s="12">
        <v>24</v>
      </c>
      <c r="G11" s="12">
        <v>7</v>
      </c>
      <c r="H11" s="12">
        <v>21</v>
      </c>
      <c r="I11" s="12">
        <v>9</v>
      </c>
      <c r="J11" s="12">
        <v>1</v>
      </c>
      <c r="K11" s="12">
        <v>1</v>
      </c>
      <c r="L11" s="12">
        <v>281</v>
      </c>
    </row>
    <row r="12" spans="1:12" x14ac:dyDescent="0.25">
      <c r="A12" s="31" t="s">
        <v>88</v>
      </c>
      <c r="B12" s="12">
        <v>28</v>
      </c>
      <c r="C12" s="12">
        <v>0</v>
      </c>
      <c r="D12" s="12">
        <v>37</v>
      </c>
      <c r="E12" s="12">
        <v>43</v>
      </c>
      <c r="F12" s="12">
        <v>27</v>
      </c>
      <c r="G12" s="12">
        <v>8</v>
      </c>
      <c r="H12" s="12">
        <v>17</v>
      </c>
      <c r="I12" s="12">
        <v>4</v>
      </c>
      <c r="J12" s="12">
        <v>4</v>
      </c>
      <c r="K12" s="12">
        <v>1</v>
      </c>
      <c r="L12" s="12">
        <v>169</v>
      </c>
    </row>
    <row r="13" spans="1:12" x14ac:dyDescent="0.25">
      <c r="A13" s="31" t="s">
        <v>89</v>
      </c>
      <c r="B13" s="12">
        <v>4</v>
      </c>
      <c r="C13" s="12">
        <v>0</v>
      </c>
      <c r="D13" s="12">
        <v>29</v>
      </c>
      <c r="E13" s="12">
        <v>17</v>
      </c>
      <c r="F13" s="12">
        <v>39</v>
      </c>
      <c r="G13" s="12">
        <v>4</v>
      </c>
      <c r="H13" s="12">
        <v>0</v>
      </c>
      <c r="I13" s="12">
        <v>3</v>
      </c>
      <c r="J13" s="12">
        <v>3</v>
      </c>
      <c r="K13" s="12">
        <v>0</v>
      </c>
      <c r="L13" s="12">
        <v>99</v>
      </c>
    </row>
    <row r="14" spans="1:12" x14ac:dyDescent="0.25">
      <c r="A14" s="31" t="s">
        <v>66</v>
      </c>
      <c r="B14" s="12">
        <v>5</v>
      </c>
      <c r="C14" s="12">
        <v>0</v>
      </c>
      <c r="D14" s="12">
        <v>3</v>
      </c>
      <c r="E14" s="12">
        <v>5</v>
      </c>
      <c r="F14" s="12">
        <v>3</v>
      </c>
      <c r="G14" s="12">
        <v>5</v>
      </c>
      <c r="H14" s="12">
        <v>2</v>
      </c>
      <c r="I14" s="12">
        <v>2</v>
      </c>
      <c r="J14" s="12">
        <v>1</v>
      </c>
      <c r="K14" s="12">
        <v>2</v>
      </c>
      <c r="L14" s="12">
        <v>28</v>
      </c>
    </row>
    <row r="15" spans="1:12" x14ac:dyDescent="0.25">
      <c r="A15" s="35" t="s">
        <v>90</v>
      </c>
      <c r="B15" s="36">
        <v>1184</v>
      </c>
      <c r="C15" s="36">
        <v>1035</v>
      </c>
      <c r="D15" s="36">
        <v>988</v>
      </c>
      <c r="E15" s="36">
        <v>913</v>
      </c>
      <c r="F15" s="36">
        <v>805</v>
      </c>
      <c r="G15" s="36">
        <v>280</v>
      </c>
      <c r="H15" s="36">
        <v>268</v>
      </c>
      <c r="I15" s="36">
        <v>161</v>
      </c>
      <c r="J15" s="36">
        <v>120</v>
      </c>
      <c r="K15" s="36">
        <v>40</v>
      </c>
      <c r="L15" s="36">
        <v>5794</v>
      </c>
    </row>
    <row r="16" spans="1:12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5">
      <c r="A18" s="37" t="s">
        <v>91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5">
      <c r="A19" s="37" t="s">
        <v>92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5">
      <c r="A20" s="37" t="s">
        <v>93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A21" s="37" t="s">
        <v>94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5">
      <c r="A22" s="37" t="s">
        <v>95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8"/>
    </sheetView>
  </sheetViews>
  <sheetFormatPr defaultRowHeight="15" x14ac:dyDescent="0.25"/>
  <sheetData>
    <row r="1" spans="1:6" x14ac:dyDescent="0.25">
      <c r="A1" s="10"/>
      <c r="B1" s="9" t="s">
        <v>23</v>
      </c>
      <c r="C1" s="9"/>
      <c r="D1" s="9"/>
      <c r="E1" s="9"/>
      <c r="F1" s="9"/>
    </row>
    <row r="2" spans="1:6" x14ac:dyDescent="0.25">
      <c r="A2" s="11"/>
      <c r="B2" s="13" t="s">
        <v>24</v>
      </c>
      <c r="C2" s="13" t="s">
        <v>25</v>
      </c>
      <c r="D2" s="13" t="s">
        <v>26</v>
      </c>
      <c r="E2" s="13" t="s">
        <v>27</v>
      </c>
      <c r="F2" s="16" t="s">
        <v>28</v>
      </c>
    </row>
    <row r="3" spans="1:6" x14ac:dyDescent="0.25">
      <c r="A3" s="18"/>
      <c r="B3" s="19"/>
      <c r="C3" s="19"/>
      <c r="D3" s="19"/>
      <c r="E3" s="19"/>
      <c r="F3" s="20"/>
    </row>
    <row r="4" spans="1:6" x14ac:dyDescent="0.25">
      <c r="A4" s="18"/>
      <c r="B4" s="19"/>
      <c r="C4" s="19"/>
      <c r="D4" s="19"/>
      <c r="E4" s="19"/>
      <c r="F4" s="20"/>
    </row>
    <row r="5" spans="1:6" x14ac:dyDescent="0.25">
      <c r="A5" s="14" t="s">
        <v>29</v>
      </c>
      <c r="B5" s="15">
        <v>3019585942.2585287</v>
      </c>
      <c r="C5" s="15">
        <v>19466133803.991135</v>
      </c>
      <c r="D5" s="15">
        <v>12118098468.481009</v>
      </c>
      <c r="E5" s="15"/>
      <c r="F5" s="15">
        <v>34603818214.730675</v>
      </c>
    </row>
    <row r="6" spans="1:6" x14ac:dyDescent="0.25">
      <c r="A6" s="14" t="s">
        <v>30</v>
      </c>
      <c r="B6" s="15">
        <v>3241193211.1282964</v>
      </c>
      <c r="C6" s="15">
        <v>20652425337.18536</v>
      </c>
      <c r="D6" s="15">
        <v>12788476592.291245</v>
      </c>
      <c r="E6" s="15"/>
      <c r="F6" s="15">
        <v>36682095140.604904</v>
      </c>
    </row>
    <row r="7" spans="1:6" x14ac:dyDescent="0.25">
      <c r="A7" s="14" t="s">
        <v>31</v>
      </c>
      <c r="B7" s="15">
        <v>3251393285.3157792</v>
      </c>
      <c r="C7" s="15">
        <v>20254229332.622005</v>
      </c>
      <c r="D7" s="15">
        <v>14322497367.103045</v>
      </c>
      <c r="E7" s="15"/>
      <c r="F7" s="15">
        <v>37828119985.040833</v>
      </c>
    </row>
    <row r="8" spans="1:6" x14ac:dyDescent="0.25">
      <c r="A8" s="14" t="s">
        <v>32</v>
      </c>
      <c r="B8" s="15">
        <v>3443231558.1806331</v>
      </c>
      <c r="C8" s="15">
        <v>21106606568.901218</v>
      </c>
      <c r="D8" s="15">
        <v>15882617589.387798</v>
      </c>
      <c r="E8" s="15"/>
      <c r="F8" s="15">
        <v>40432455716.46965</v>
      </c>
    </row>
    <row r="9" spans="1:6" x14ac:dyDescent="0.25">
      <c r="A9" s="14" t="s">
        <v>33</v>
      </c>
      <c r="B9" s="15">
        <v>3568669706.2223425</v>
      </c>
      <c r="C9" s="15">
        <v>21783732205.491768</v>
      </c>
      <c r="D9" s="15">
        <v>16829539771.301052</v>
      </c>
      <c r="E9" s="15"/>
      <c r="F9" s="15">
        <v>42181941683.01516</v>
      </c>
    </row>
    <row r="10" spans="1:6" x14ac:dyDescent="0.25">
      <c r="A10" s="14" t="s">
        <v>34</v>
      </c>
      <c r="B10" s="15">
        <v>3627491228.1718721</v>
      </c>
      <c r="C10" s="15">
        <v>22824512966.87635</v>
      </c>
      <c r="D10" s="15">
        <v>17662632687.557022</v>
      </c>
      <c r="E10" s="15"/>
      <c r="F10" s="15">
        <v>44114636882.605247</v>
      </c>
    </row>
    <row r="11" spans="1:6" x14ac:dyDescent="0.25">
      <c r="A11" s="14" t="s">
        <v>35</v>
      </c>
      <c r="B11" s="15">
        <v>3641089171.0906925</v>
      </c>
      <c r="C11" s="15">
        <v>22385022663.137085</v>
      </c>
      <c r="D11" s="15">
        <v>17623316972.81778</v>
      </c>
      <c r="E11" s="15"/>
      <c r="F11" s="15">
        <v>43649428807.045555</v>
      </c>
    </row>
    <row r="12" spans="1:6" x14ac:dyDescent="0.25">
      <c r="A12" s="14" t="s">
        <v>36</v>
      </c>
      <c r="B12" s="15">
        <v>3647973365.6074762</v>
      </c>
      <c r="C12" s="15">
        <v>22438886677.556137</v>
      </c>
      <c r="D12" s="15">
        <v>17568453542.274048</v>
      </c>
      <c r="E12" s="15"/>
      <c r="F12" s="15">
        <v>43655313585.43766</v>
      </c>
    </row>
    <row r="13" spans="1:6" x14ac:dyDescent="0.25">
      <c r="A13" s="14" t="s">
        <v>37</v>
      </c>
      <c r="B13" s="15">
        <v>3913430892.4412508</v>
      </c>
      <c r="C13" s="15">
        <v>23729291254.912689</v>
      </c>
      <c r="D13" s="15">
        <v>17979458327.826801</v>
      </c>
      <c r="E13" s="15"/>
      <c r="F13" s="15">
        <v>45622180475.18074</v>
      </c>
    </row>
    <row r="14" spans="1:6" x14ac:dyDescent="0.25">
      <c r="A14" s="14" t="s">
        <v>38</v>
      </c>
      <c r="B14" s="15">
        <v>4037924454.7342501</v>
      </c>
      <c r="C14" s="15">
        <v>24440781558.481415</v>
      </c>
      <c r="D14" s="15">
        <v>18284969048.813202</v>
      </c>
      <c r="E14" s="15"/>
      <c r="F14" s="15">
        <v>46763675062.02887</v>
      </c>
    </row>
    <row r="15" spans="1:6" x14ac:dyDescent="0.25">
      <c r="A15" s="14" t="s">
        <v>39</v>
      </c>
      <c r="B15" s="15">
        <v>5132783876.1301699</v>
      </c>
      <c r="C15" s="15">
        <v>28382449882.952999</v>
      </c>
      <c r="D15" s="15">
        <v>19500384634.495075</v>
      </c>
      <c r="E15" s="15"/>
      <c r="F15" s="15">
        <v>53015618393.578247</v>
      </c>
    </row>
    <row r="16" spans="1:6" x14ac:dyDescent="0.25">
      <c r="A16" s="17" t="s">
        <v>40</v>
      </c>
      <c r="B16" s="15">
        <v>5218456582.1061773</v>
      </c>
      <c r="C16" s="15">
        <v>29312463038.455505</v>
      </c>
      <c r="D16" s="15">
        <v>20614469035.948639</v>
      </c>
      <c r="E16" s="15"/>
      <c r="F16" s="15">
        <v>55145388656.510323</v>
      </c>
    </row>
    <row r="17" spans="1:6" x14ac:dyDescent="0.25">
      <c r="A17" s="17" t="s">
        <v>41</v>
      </c>
      <c r="B17" s="15">
        <v>5198338042.6510687</v>
      </c>
      <c r="C17" s="15">
        <v>28728047723.579865</v>
      </c>
      <c r="D17" s="15">
        <v>20156209002.807606</v>
      </c>
      <c r="E17" s="15"/>
      <c r="F17" s="15">
        <v>54082594769.038536</v>
      </c>
    </row>
    <row r="18" spans="1:6" x14ac:dyDescent="0.25">
      <c r="A18" s="17" t="s">
        <v>42</v>
      </c>
      <c r="B18" s="15">
        <v>5041101824.8319111</v>
      </c>
      <c r="C18" s="15">
        <v>28407409453.723598</v>
      </c>
      <c r="D18" s="15">
        <v>19996141341.136356</v>
      </c>
      <c r="E18" s="15"/>
      <c r="F18" s="15">
        <v>53444652619.691872</v>
      </c>
    </row>
  </sheetData>
  <mergeCells count="1">
    <mergeCell ref="B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F31" sqref="F31"/>
    </sheetView>
  </sheetViews>
  <sheetFormatPr defaultRowHeight="15" x14ac:dyDescent="0.25"/>
  <sheetData>
    <row r="1" spans="1:13" x14ac:dyDescent="0.25">
      <c r="A1" s="42"/>
      <c r="B1" s="42" t="s">
        <v>96</v>
      </c>
      <c r="C1" s="42" t="s">
        <v>97</v>
      </c>
      <c r="D1" s="42" t="s">
        <v>98</v>
      </c>
      <c r="E1" s="42" t="s">
        <v>99</v>
      </c>
      <c r="F1" s="42" t="s">
        <v>100</v>
      </c>
      <c r="G1" s="42" t="s">
        <v>101</v>
      </c>
      <c r="H1" s="42" t="s">
        <v>102</v>
      </c>
      <c r="I1" s="42" t="s">
        <v>103</v>
      </c>
      <c r="J1" s="42" t="s">
        <v>104</v>
      </c>
      <c r="K1" s="46" t="s">
        <v>105</v>
      </c>
      <c r="L1" s="41"/>
      <c r="M1" s="41"/>
    </row>
    <row r="2" spans="1:13" x14ac:dyDescent="0.25">
      <c r="A2" s="43" t="s">
        <v>6</v>
      </c>
      <c r="B2" s="45">
        <v>1094753563.6733141</v>
      </c>
      <c r="C2" s="45">
        <v>359673702.38498712</v>
      </c>
      <c r="D2" s="45">
        <v>456848325.61339784</v>
      </c>
      <c r="E2" s="45">
        <v>477274305.90029681</v>
      </c>
      <c r="F2" s="45">
        <v>132695878.93007955</v>
      </c>
      <c r="G2" s="45">
        <v>23234840.273554839</v>
      </c>
      <c r="H2" s="45"/>
      <c r="I2" s="45"/>
      <c r="J2" s="45">
        <v>65552070.917911828</v>
      </c>
      <c r="K2" s="45"/>
      <c r="L2" s="41"/>
      <c r="M2" s="41">
        <v>2610032687.693542</v>
      </c>
    </row>
    <row r="3" spans="1:13" x14ac:dyDescent="0.25">
      <c r="A3" s="43" t="s">
        <v>7</v>
      </c>
      <c r="B3" s="45">
        <v>1143462961.6202159</v>
      </c>
      <c r="C3" s="45">
        <v>396552222.62443948</v>
      </c>
      <c r="D3" s="45">
        <v>501450109.40326774</v>
      </c>
      <c r="E3" s="45">
        <v>492462584.45444578</v>
      </c>
      <c r="F3" s="45">
        <v>132629287.61327413</v>
      </c>
      <c r="G3" s="45">
        <v>25382490.665960234</v>
      </c>
      <c r="H3" s="45"/>
      <c r="I3" s="45"/>
      <c r="J3" s="45">
        <v>91754155.49608925</v>
      </c>
      <c r="K3" s="45"/>
      <c r="L3" s="41"/>
      <c r="M3" s="41">
        <v>2783693811.8776927</v>
      </c>
    </row>
    <row r="4" spans="1:13" x14ac:dyDescent="0.25">
      <c r="A4" s="43" t="s">
        <v>8</v>
      </c>
      <c r="B4" s="45">
        <v>1152552445.3429058</v>
      </c>
      <c r="C4" s="45">
        <v>427905364.67216605</v>
      </c>
      <c r="D4" s="45">
        <v>525600687.81046653</v>
      </c>
      <c r="E4" s="45">
        <v>637129551.39586723</v>
      </c>
      <c r="F4" s="45">
        <v>141271207.38004521</v>
      </c>
      <c r="G4" s="45">
        <v>32643835.943018906</v>
      </c>
      <c r="H4" s="45"/>
      <c r="I4" s="45"/>
      <c r="J4" s="45">
        <v>103800349.89777026</v>
      </c>
      <c r="K4" s="45"/>
      <c r="L4" s="41"/>
      <c r="M4" s="41">
        <v>3020903442.4422402</v>
      </c>
    </row>
    <row r="5" spans="1:13" x14ac:dyDescent="0.25">
      <c r="A5" s="43" t="s">
        <v>9</v>
      </c>
      <c r="B5" s="45">
        <v>1361221476.1171286</v>
      </c>
      <c r="C5" s="45">
        <v>450981508.065229</v>
      </c>
      <c r="D5" s="45">
        <v>540321352.05580604</v>
      </c>
      <c r="E5" s="45">
        <v>579852170.51376748</v>
      </c>
      <c r="F5" s="45">
        <v>166082717.95176086</v>
      </c>
      <c r="G5" s="45">
        <v>24436460.954523101</v>
      </c>
      <c r="H5" s="45"/>
      <c r="I5" s="45"/>
      <c r="J5" s="45">
        <v>118491778.69140194</v>
      </c>
      <c r="K5" s="45"/>
      <c r="L5" s="41"/>
      <c r="M5" s="41">
        <v>3241387464.349617</v>
      </c>
    </row>
    <row r="6" spans="1:13" x14ac:dyDescent="0.25">
      <c r="A6" s="43" t="s">
        <v>10</v>
      </c>
      <c r="B6" s="45">
        <v>1424525099.621448</v>
      </c>
      <c r="C6" s="45">
        <v>478239607.9765178</v>
      </c>
      <c r="D6" s="45">
        <v>565911195.88532722</v>
      </c>
      <c r="E6" s="45">
        <v>630847579.93663609</v>
      </c>
      <c r="F6" s="45">
        <v>184956923.67413279</v>
      </c>
      <c r="G6" s="45">
        <v>30555408.027933601</v>
      </c>
      <c r="H6" s="45"/>
      <c r="I6" s="45"/>
      <c r="J6" s="45">
        <v>118245926.23643388</v>
      </c>
      <c r="K6" s="45"/>
      <c r="L6" s="41"/>
      <c r="M6" s="41">
        <v>3433281741.3584294</v>
      </c>
    </row>
    <row r="7" spans="1:13" x14ac:dyDescent="0.25">
      <c r="A7" s="43" t="s">
        <v>11</v>
      </c>
      <c r="B7" s="45">
        <v>1571312451.0325177</v>
      </c>
      <c r="C7" s="45">
        <v>536645629.7553519</v>
      </c>
      <c r="D7" s="45">
        <v>576851828.8724227</v>
      </c>
      <c r="E7" s="45">
        <v>627886733.13224018</v>
      </c>
      <c r="F7" s="45">
        <v>188130494.35424763</v>
      </c>
      <c r="G7" s="45">
        <v>35138502.63996648</v>
      </c>
      <c r="H7" s="45"/>
      <c r="I7" s="45"/>
      <c r="J7" s="45">
        <v>109531854.0426257</v>
      </c>
      <c r="K7" s="45"/>
      <c r="L7" s="41"/>
      <c r="M7" s="41">
        <v>3645497493.8293724</v>
      </c>
    </row>
    <row r="8" spans="1:13" x14ac:dyDescent="0.25">
      <c r="A8" s="43" t="s">
        <v>12</v>
      </c>
      <c r="B8" s="45">
        <v>1657176687.8738608</v>
      </c>
      <c r="C8" s="45">
        <v>573943799.36947763</v>
      </c>
      <c r="D8" s="45">
        <v>611474907.19865429</v>
      </c>
      <c r="E8" s="45">
        <v>605367572.98810482</v>
      </c>
      <c r="F8" s="45">
        <v>173353101.21582881</v>
      </c>
      <c r="G8" s="45">
        <v>42303537.913476601</v>
      </c>
      <c r="H8" s="45"/>
      <c r="I8" s="45"/>
      <c r="J8" s="45">
        <v>111286822.71902429</v>
      </c>
      <c r="K8" s="45"/>
      <c r="L8" s="41"/>
      <c r="M8" s="41">
        <v>3774906429.2784271</v>
      </c>
    </row>
    <row r="9" spans="1:13" x14ac:dyDescent="0.25">
      <c r="A9" s="43" t="s">
        <v>13</v>
      </c>
      <c r="B9" s="45">
        <v>1711799964.5745032</v>
      </c>
      <c r="C9" s="45">
        <v>574615871.5027951</v>
      </c>
      <c r="D9" s="45">
        <v>603930355.30493391</v>
      </c>
      <c r="E9" s="45">
        <v>586734774.38494623</v>
      </c>
      <c r="F9" s="45">
        <v>163011372.67392272</v>
      </c>
      <c r="G9" s="45">
        <v>66417901.903899767</v>
      </c>
      <c r="H9" s="45"/>
      <c r="I9" s="45"/>
      <c r="J9" s="45">
        <v>115245204.84102523</v>
      </c>
      <c r="K9" s="45"/>
      <c r="L9" s="41"/>
      <c r="M9" s="41">
        <v>3821755445.1860261</v>
      </c>
    </row>
    <row r="10" spans="1:13" x14ac:dyDescent="0.25">
      <c r="A10" s="43" t="s">
        <v>14</v>
      </c>
      <c r="B10" s="45">
        <v>1739914490.9235785</v>
      </c>
      <c r="C10" s="45">
        <v>569542481.87555897</v>
      </c>
      <c r="D10" s="45">
        <v>606732587.89712274</v>
      </c>
      <c r="E10" s="45">
        <v>574406595.38308501</v>
      </c>
      <c r="F10" s="45">
        <v>154719012.33526123</v>
      </c>
      <c r="G10" s="45">
        <v>85246545.224434242</v>
      </c>
      <c r="H10" s="45">
        <v>58186797.319188364</v>
      </c>
      <c r="I10" s="45">
        <v>18674472.877859455</v>
      </c>
      <c r="J10" s="45"/>
      <c r="K10" s="45">
        <v>2749971.8893346954</v>
      </c>
      <c r="L10" s="41"/>
      <c r="M10" s="41">
        <v>3810172955.7254243</v>
      </c>
    </row>
    <row r="11" spans="1:13" x14ac:dyDescent="0.25">
      <c r="A11" s="43" t="s">
        <v>15</v>
      </c>
      <c r="B11" s="45">
        <v>1783372018.1400623</v>
      </c>
      <c r="C11" s="45">
        <v>558823419.25006235</v>
      </c>
      <c r="D11" s="45">
        <v>589540439.05295944</v>
      </c>
      <c r="E11" s="45">
        <v>542055247.03984416</v>
      </c>
      <c r="F11" s="45">
        <v>158490912.61610588</v>
      </c>
      <c r="G11" s="45">
        <v>90636600.386261672</v>
      </c>
      <c r="H11" s="45">
        <v>64114315.190841116</v>
      </c>
      <c r="I11" s="45">
        <v>19272731.67193146</v>
      </c>
      <c r="J11" s="45"/>
      <c r="K11" s="45">
        <v>148801.72978193124</v>
      </c>
      <c r="L11" s="41"/>
      <c r="M11" s="41">
        <v>3806454485.0778503</v>
      </c>
    </row>
    <row r="12" spans="1:13" x14ac:dyDescent="0.25">
      <c r="A12" s="43" t="s">
        <v>16</v>
      </c>
      <c r="B12" s="45">
        <v>1828034921.7403638</v>
      </c>
      <c r="C12" s="45">
        <v>559889289.00099897</v>
      </c>
      <c r="D12" s="45">
        <v>589925323.53001297</v>
      </c>
      <c r="E12" s="45">
        <v>554781068.01797092</v>
      </c>
      <c r="F12" s="45">
        <v>165214499.31396633</v>
      </c>
      <c r="G12" s="45">
        <v>121468320.92449351</v>
      </c>
      <c r="H12" s="45">
        <v>76546350.790366694</v>
      </c>
      <c r="I12" s="45">
        <v>21401336.118484247</v>
      </c>
      <c r="J12" s="45"/>
      <c r="K12" s="45">
        <v>3476011.0770804347</v>
      </c>
      <c r="L12" s="41"/>
      <c r="M12" s="41">
        <v>3920737120.5137372</v>
      </c>
    </row>
    <row r="13" spans="1:13" x14ac:dyDescent="0.25">
      <c r="A13" s="43" t="s">
        <v>17</v>
      </c>
      <c r="B13" s="45">
        <v>1845081506.0390356</v>
      </c>
      <c r="C13" s="45">
        <v>582456735.53609955</v>
      </c>
      <c r="D13" s="45">
        <v>586424605.75750303</v>
      </c>
      <c r="E13" s="45">
        <v>545978379.1900332</v>
      </c>
      <c r="F13" s="45">
        <v>170679875.65874717</v>
      </c>
      <c r="G13" s="45">
        <v>129629075.09887679</v>
      </c>
      <c r="H13" s="45">
        <v>75412135.37596947</v>
      </c>
      <c r="I13" s="45">
        <v>22819513.419345304</v>
      </c>
      <c r="J13" s="45"/>
      <c r="K13" s="45">
        <v>3671793.500171531</v>
      </c>
      <c r="L13" s="41"/>
      <c r="M13" s="41">
        <v>3962153619.5757823</v>
      </c>
    </row>
    <row r="14" spans="1:13" x14ac:dyDescent="0.25">
      <c r="A14" s="43" t="s">
        <v>18</v>
      </c>
      <c r="B14" s="45">
        <v>1940772388.1549835</v>
      </c>
      <c r="C14" s="45">
        <v>612482710.93824255</v>
      </c>
      <c r="D14" s="45">
        <v>589417020.41872573</v>
      </c>
      <c r="E14" s="45">
        <v>560429760.57938814</v>
      </c>
      <c r="F14" s="45">
        <v>169064612.6984401</v>
      </c>
      <c r="G14" s="45">
        <v>193791735.77531302</v>
      </c>
      <c r="H14" s="45">
        <v>62122276.044498488</v>
      </c>
      <c r="I14" s="45">
        <v>25819845.02206431</v>
      </c>
      <c r="J14" s="45"/>
      <c r="K14" s="45">
        <v>1848536.2446877372</v>
      </c>
      <c r="L14" s="41"/>
      <c r="M14" s="41">
        <v>4155748885.8763428</v>
      </c>
    </row>
    <row r="15" spans="1:13" x14ac:dyDescent="0.25">
      <c r="A15" s="44" t="s">
        <v>19</v>
      </c>
      <c r="B15" s="45">
        <v>2086305237.0592</v>
      </c>
      <c r="C15" s="45">
        <v>629185547.26368678</v>
      </c>
      <c r="D15" s="45">
        <v>580190258.66166329</v>
      </c>
      <c r="E15" s="45">
        <v>569903283.05144727</v>
      </c>
      <c r="F15" s="45">
        <v>177048617.08943292</v>
      </c>
      <c r="G15" s="45">
        <v>174492349.39159393</v>
      </c>
      <c r="H15" s="45">
        <v>63236394.283225767</v>
      </c>
      <c r="I15" s="45">
        <v>25729536.936582711</v>
      </c>
      <c r="J15" s="45"/>
      <c r="K15" s="45">
        <v>118748.47954917148</v>
      </c>
      <c r="L15" s="41"/>
      <c r="M15" s="41">
        <v>4306209972.216382</v>
      </c>
    </row>
    <row r="16" spans="1:13" x14ac:dyDescent="0.25">
      <c r="A16" s="44" t="s">
        <v>20</v>
      </c>
      <c r="B16" s="45">
        <v>2089829075.2223711</v>
      </c>
      <c r="C16" s="45">
        <v>634100845.42365563</v>
      </c>
      <c r="D16" s="45">
        <v>584050528.93409002</v>
      </c>
      <c r="E16" s="45">
        <v>556500066.40514827</v>
      </c>
      <c r="F16" s="45">
        <v>175118109.38569769</v>
      </c>
      <c r="G16" s="45">
        <v>167645875.70207885</v>
      </c>
      <c r="H16" s="45">
        <v>68065350.72485289</v>
      </c>
      <c r="I16" s="45">
        <v>26757658.25872023</v>
      </c>
      <c r="J16" s="45"/>
      <c r="K16" s="45">
        <v>14764789.332135927</v>
      </c>
      <c r="L16" s="41"/>
      <c r="M16" s="41">
        <v>4316832299.388751</v>
      </c>
    </row>
    <row r="17" spans="1:13" x14ac:dyDescent="0.25">
      <c r="A17" s="44" t="s">
        <v>21</v>
      </c>
      <c r="B17" s="45">
        <v>2023739286.6710267</v>
      </c>
      <c r="C17" s="45">
        <v>621849381.11129797</v>
      </c>
      <c r="D17" s="45">
        <v>565512292.82054889</v>
      </c>
      <c r="E17" s="45">
        <v>534215120.66224265</v>
      </c>
      <c r="F17" s="45">
        <v>164893067.00542793</v>
      </c>
      <c r="G17" s="45">
        <v>172647642.39439455</v>
      </c>
      <c r="H17" s="45">
        <v>65245448.015137494</v>
      </c>
      <c r="I17" s="45">
        <v>30833541.396142136</v>
      </c>
      <c r="J17" s="45"/>
      <c r="K17" s="45">
        <v>2102839.6864829245</v>
      </c>
      <c r="L17" s="47"/>
      <c r="M17" s="41">
        <v>4181038619.7627015</v>
      </c>
    </row>
    <row r="18" spans="1:13" x14ac:dyDescent="0.25">
      <c r="A18" s="44" t="s">
        <v>22</v>
      </c>
      <c r="B18" s="45">
        <v>1976555328.1138</v>
      </c>
      <c r="C18" s="45">
        <v>605434359</v>
      </c>
      <c r="D18" s="45">
        <v>567901073.02870011</v>
      </c>
      <c r="E18" s="45">
        <v>518685053.73320001</v>
      </c>
      <c r="F18" s="45">
        <v>170681820</v>
      </c>
      <c r="G18" s="45">
        <v>145743312</v>
      </c>
      <c r="H18" s="45">
        <v>62723238</v>
      </c>
      <c r="I18" s="45">
        <v>28767564</v>
      </c>
      <c r="J18" s="45"/>
      <c r="K18" s="45">
        <v>2304966</v>
      </c>
      <c r="L18" s="41"/>
      <c r="M18" s="41">
        <v>4078796713.8757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9"/>
    </sheetView>
  </sheetViews>
  <sheetFormatPr defaultRowHeight="15" x14ac:dyDescent="0.25"/>
  <sheetData>
    <row r="1" spans="1:4" x14ac:dyDescent="0.25">
      <c r="A1" s="38"/>
      <c r="B1" s="38" t="s">
        <v>24</v>
      </c>
      <c r="C1" s="38" t="s">
        <v>106</v>
      </c>
      <c r="D1" s="38" t="s">
        <v>107</v>
      </c>
    </row>
    <row r="2" spans="1:4" x14ac:dyDescent="0.25">
      <c r="A2" s="48" t="s">
        <v>14</v>
      </c>
      <c r="B2" s="38">
        <v>401000</v>
      </c>
      <c r="C2" s="38">
        <v>216000</v>
      </c>
      <c r="D2" s="38">
        <v>379000</v>
      </c>
    </row>
    <row r="3" spans="1:4" x14ac:dyDescent="0.25">
      <c r="A3" s="48" t="s">
        <v>15</v>
      </c>
      <c r="B3" s="38">
        <v>391000</v>
      </c>
      <c r="C3" s="38">
        <v>211000</v>
      </c>
      <c r="D3" s="38">
        <v>378000</v>
      </c>
    </row>
    <row r="4" spans="1:4" x14ac:dyDescent="0.25">
      <c r="A4" s="48" t="s">
        <v>16</v>
      </c>
      <c r="B4" s="38">
        <v>396000</v>
      </c>
      <c r="C4" s="38">
        <v>224000</v>
      </c>
      <c r="D4" s="38">
        <v>381000</v>
      </c>
    </row>
    <row r="5" spans="1:4" x14ac:dyDescent="0.25">
      <c r="A5" s="48" t="s">
        <v>17</v>
      </c>
      <c r="B5" s="38">
        <v>396000</v>
      </c>
      <c r="C5" s="38">
        <v>231000</v>
      </c>
      <c r="D5" s="38">
        <v>387000</v>
      </c>
    </row>
    <row r="6" spans="1:4" x14ac:dyDescent="0.25">
      <c r="A6" s="48" t="s">
        <v>18</v>
      </c>
      <c r="B6" s="38">
        <v>478000</v>
      </c>
      <c r="C6" s="38">
        <v>265000</v>
      </c>
      <c r="D6" s="38">
        <v>416000</v>
      </c>
    </row>
    <row r="7" spans="1:4" x14ac:dyDescent="0.25">
      <c r="A7" s="48" t="s">
        <v>19</v>
      </c>
      <c r="B7" s="38">
        <v>501000</v>
      </c>
      <c r="C7" s="38">
        <v>275000</v>
      </c>
      <c r="D7" s="38">
        <v>442000</v>
      </c>
    </row>
    <row r="8" spans="1:4" x14ac:dyDescent="0.25">
      <c r="A8" s="48" t="s">
        <v>20</v>
      </c>
      <c r="B8" s="38">
        <v>515000</v>
      </c>
      <c r="C8" s="38">
        <v>277000</v>
      </c>
      <c r="D8" s="38">
        <v>425000</v>
      </c>
    </row>
    <row r="9" spans="1:4" x14ac:dyDescent="0.25">
      <c r="A9" s="48" t="s">
        <v>21</v>
      </c>
      <c r="B9" s="38">
        <v>505000</v>
      </c>
      <c r="C9" s="38">
        <v>277000</v>
      </c>
      <c r="D9" s="38">
        <v>406000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5" x14ac:dyDescent="0.25"/>
  <sheetData>
    <row r="1" spans="1:2" x14ac:dyDescent="0.25">
      <c r="A1" s="50" t="s">
        <v>73</v>
      </c>
      <c r="B1" s="52">
        <v>2497000</v>
      </c>
    </row>
    <row r="2" spans="1:2" x14ac:dyDescent="0.25">
      <c r="A2" s="50" t="s">
        <v>72</v>
      </c>
      <c r="B2" s="52">
        <v>749000</v>
      </c>
    </row>
    <row r="3" spans="1:2" x14ac:dyDescent="0.25">
      <c r="A3" s="49" t="s">
        <v>108</v>
      </c>
      <c r="B3" s="52">
        <v>505000</v>
      </c>
    </row>
    <row r="4" spans="1:2" x14ac:dyDescent="0.25">
      <c r="A4" s="50" t="s">
        <v>75</v>
      </c>
      <c r="B4" s="52">
        <v>471000</v>
      </c>
    </row>
    <row r="5" spans="1:2" x14ac:dyDescent="0.25">
      <c r="A5" s="50" t="s">
        <v>74</v>
      </c>
      <c r="B5" s="52">
        <v>459000</v>
      </c>
    </row>
    <row r="6" spans="1:2" x14ac:dyDescent="0.25">
      <c r="A6" s="50" t="s">
        <v>76</v>
      </c>
      <c r="B6" s="52">
        <v>458000</v>
      </c>
    </row>
    <row r="7" spans="1:2" x14ac:dyDescent="0.25">
      <c r="A7" s="50" t="s">
        <v>77</v>
      </c>
      <c r="B7" s="52">
        <v>293000</v>
      </c>
    </row>
    <row r="8" spans="1:2" x14ac:dyDescent="0.25">
      <c r="A8" s="50" t="s">
        <v>78</v>
      </c>
      <c r="B8" s="52">
        <v>267000</v>
      </c>
    </row>
    <row r="9" spans="1:2" x14ac:dyDescent="0.25">
      <c r="A9" s="50" t="s">
        <v>80</v>
      </c>
      <c r="B9" s="52">
        <v>262000</v>
      </c>
    </row>
    <row r="10" spans="1:2" x14ac:dyDescent="0.25">
      <c r="A10" s="50" t="s">
        <v>79</v>
      </c>
      <c r="B10" s="52">
        <v>194000</v>
      </c>
    </row>
    <row r="11" spans="1:2" x14ac:dyDescent="0.25">
      <c r="A11" s="50" t="s">
        <v>81</v>
      </c>
      <c r="B11" s="52">
        <v>158000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9.1.1</vt:lpstr>
      <vt:lpstr>9.1.2</vt:lpstr>
      <vt:lpstr>9.1.3</vt:lpstr>
      <vt:lpstr>9.2.1</vt:lpstr>
      <vt:lpstr>9.2.2</vt:lpstr>
      <vt:lpstr>9.3.1</vt:lpstr>
      <vt:lpstr>9.3.2</vt:lpstr>
      <vt:lpstr>9.3.3</vt:lpstr>
      <vt:lpstr>9.3.4</vt:lpstr>
      <vt:lpstr>9.4.1</vt:lpstr>
      <vt:lpstr>9.7.1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Chan</dc:creator>
  <cp:lastModifiedBy>Ryan Chan</cp:lastModifiedBy>
  <dcterms:created xsi:type="dcterms:W3CDTF">2015-07-17T22:04:52Z</dcterms:created>
  <dcterms:modified xsi:type="dcterms:W3CDTF">2015-07-17T22:53:37Z</dcterms:modified>
</cp:coreProperties>
</file>